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9440" windowHeight="12435"/>
  </bookViews>
  <sheets>
    <sheet name="Н.И.лист согл на 2020 г " sheetId="4" r:id="rId1"/>
  </sheets>
  <definedNames>
    <definedName name="_xlnm._FilterDatabase" localSheetId="0" hidden="1">'Н.И.лист согл на 2020 г '!$A$27:$S$97</definedName>
    <definedName name="_xlnm.Print_Area" localSheetId="0">'Н.И.лист согл на 2020 г '!$A$1:$I$100</definedName>
  </definedNames>
  <calcPr calcId="145621"/>
</workbook>
</file>

<file path=xl/calcChain.xml><?xml version="1.0" encoding="utf-8"?>
<calcChain xmlns="http://schemas.openxmlformats.org/spreadsheetml/2006/main">
  <c r="F97" i="4" l="1"/>
  <c r="G97" i="4" s="1"/>
  <c r="F28" i="4"/>
  <c r="G28" i="4" s="1"/>
  <c r="F29" i="4"/>
  <c r="G29" i="4" s="1"/>
  <c r="F30" i="4"/>
  <c r="G30" i="4" s="1"/>
  <c r="F31" i="4"/>
  <c r="G31" i="4" s="1"/>
  <c r="F32" i="4"/>
  <c r="G32" i="4" s="1"/>
  <c r="F33" i="4"/>
  <c r="G33" i="4" s="1"/>
  <c r="F34" i="4"/>
  <c r="G34" i="4" s="1"/>
  <c r="F35" i="4"/>
  <c r="G35" i="4" s="1"/>
  <c r="F36" i="4"/>
  <c r="G36" i="4" s="1"/>
  <c r="F37" i="4"/>
  <c r="G37" i="4" s="1"/>
  <c r="F38" i="4"/>
  <c r="G38" i="4" s="1"/>
  <c r="F39" i="4"/>
  <c r="G39" i="4" s="1"/>
  <c r="F40" i="4"/>
  <c r="G40" i="4" s="1"/>
  <c r="F41" i="4"/>
  <c r="G41" i="4" s="1"/>
  <c r="F42" i="4"/>
  <c r="G42" i="4" s="1"/>
  <c r="F43" i="4"/>
  <c r="G43" i="4" s="1"/>
  <c r="F44" i="4"/>
  <c r="G44" i="4" s="1"/>
  <c r="F45" i="4"/>
  <c r="G45" i="4" s="1"/>
  <c r="F46" i="4"/>
  <c r="G46" i="4" s="1"/>
  <c r="F47" i="4"/>
  <c r="G47" i="4" s="1"/>
  <c r="F48" i="4"/>
  <c r="G48" i="4" s="1"/>
  <c r="F49" i="4"/>
  <c r="G49" i="4" s="1"/>
  <c r="F50" i="4"/>
  <c r="G50" i="4" s="1"/>
  <c r="F51" i="4"/>
  <c r="G51" i="4" s="1"/>
  <c r="F52" i="4"/>
  <c r="G52" i="4" s="1"/>
  <c r="F53" i="4"/>
  <c r="G53" i="4" s="1"/>
  <c r="F54" i="4"/>
  <c r="G54" i="4" s="1"/>
  <c r="F55" i="4"/>
  <c r="G55" i="4" s="1"/>
  <c r="F56" i="4"/>
  <c r="G56" i="4" s="1"/>
  <c r="F57" i="4"/>
  <c r="G57" i="4" s="1"/>
  <c r="F58" i="4"/>
  <c r="G58" i="4" s="1"/>
  <c r="F59" i="4"/>
  <c r="G59" i="4" s="1"/>
  <c r="F60" i="4"/>
  <c r="G60" i="4" s="1"/>
  <c r="F61" i="4"/>
  <c r="G61" i="4" s="1"/>
  <c r="F62" i="4"/>
  <c r="G62" i="4" s="1"/>
  <c r="F63" i="4"/>
  <c r="G63" i="4" s="1"/>
  <c r="F64" i="4"/>
  <c r="G64" i="4" s="1"/>
  <c r="F65" i="4"/>
  <c r="G65" i="4" s="1"/>
  <c r="F66" i="4"/>
  <c r="G66" i="4" s="1"/>
  <c r="F67" i="4"/>
  <c r="G67" i="4" s="1"/>
  <c r="F68" i="4"/>
  <c r="G68" i="4" s="1"/>
  <c r="F69" i="4"/>
  <c r="G69" i="4" s="1"/>
  <c r="F70" i="4"/>
  <c r="G70" i="4" s="1"/>
  <c r="F71" i="4"/>
  <c r="G71" i="4" s="1"/>
  <c r="F72" i="4"/>
  <c r="G72" i="4" s="1"/>
  <c r="F73" i="4"/>
  <c r="G73" i="4" s="1"/>
  <c r="F74" i="4"/>
  <c r="G74" i="4" s="1"/>
  <c r="F75" i="4"/>
  <c r="G75" i="4" s="1"/>
  <c r="F76" i="4"/>
  <c r="G76" i="4" s="1"/>
  <c r="F77" i="4"/>
  <c r="G77" i="4" s="1"/>
  <c r="F78" i="4"/>
  <c r="G78" i="4" s="1"/>
  <c r="F79" i="4"/>
  <c r="G79" i="4" s="1"/>
  <c r="F80" i="4"/>
  <c r="G80" i="4" s="1"/>
  <c r="F81" i="4"/>
  <c r="G81" i="4" s="1"/>
  <c r="F82" i="4"/>
  <c r="G82" i="4" s="1"/>
  <c r="F83" i="4"/>
  <c r="G83" i="4" s="1"/>
  <c r="F84" i="4"/>
  <c r="G84" i="4" s="1"/>
  <c r="F85" i="4"/>
  <c r="G85" i="4" s="1"/>
  <c r="F86" i="4"/>
  <c r="G86" i="4" s="1"/>
  <c r="F87" i="4"/>
  <c r="G87" i="4" s="1"/>
  <c r="F88" i="4"/>
  <c r="G88" i="4" s="1"/>
  <c r="F89" i="4"/>
  <c r="G89" i="4" s="1"/>
  <c r="F90" i="4"/>
  <c r="G90" i="4" s="1"/>
  <c r="F91" i="4"/>
  <c r="G91" i="4" s="1"/>
  <c r="F92" i="4"/>
  <c r="G92" i="4" s="1"/>
  <c r="F93" i="4"/>
  <c r="G93" i="4" s="1"/>
  <c r="F94" i="4"/>
  <c r="G94" i="4" s="1"/>
  <c r="F95" i="4"/>
  <c r="G95" i="4" s="1"/>
  <c r="F96" i="4"/>
  <c r="G96" i="4" s="1"/>
  <c r="F27" i="4"/>
  <c r="G27" i="4" s="1"/>
  <c r="L27" i="4"/>
  <c r="J27" i="4"/>
  <c r="K27" i="4" s="1"/>
  <c r="P97" i="4"/>
  <c r="O97" i="4"/>
  <c r="Q97" i="4" s="1"/>
  <c r="R97" i="4" s="1"/>
  <c r="N97" i="4"/>
  <c r="L97" i="4"/>
  <c r="J97" i="4" s="1"/>
  <c r="K97" i="4" s="1"/>
  <c r="P96" i="4"/>
  <c r="O96" i="4"/>
  <c r="Q96" i="4" s="1"/>
  <c r="R96" i="4" s="1"/>
  <c r="N96" i="4"/>
  <c r="L96" i="4"/>
  <c r="J96" i="4" s="1"/>
  <c r="K96" i="4" s="1"/>
  <c r="P95" i="4"/>
  <c r="O95" i="4"/>
  <c r="Q95" i="4" s="1"/>
  <c r="R95" i="4" s="1"/>
  <c r="N95" i="4"/>
  <c r="L95" i="4"/>
  <c r="J95" i="4" s="1"/>
  <c r="K95" i="4" s="1"/>
  <c r="P94" i="4"/>
  <c r="O94" i="4"/>
  <c r="Q94" i="4" s="1"/>
  <c r="R94" i="4" s="1"/>
  <c r="N94" i="4"/>
  <c r="L94" i="4"/>
  <c r="J94" i="4"/>
  <c r="K94" i="4" s="1"/>
  <c r="P93" i="4"/>
  <c r="O93" i="4"/>
  <c r="Q93" i="4" s="1"/>
  <c r="R93" i="4" s="1"/>
  <c r="N93" i="4"/>
  <c r="L93" i="4"/>
  <c r="J93" i="4" s="1"/>
  <c r="K93" i="4" s="1"/>
  <c r="P92" i="4"/>
  <c r="O92" i="4"/>
  <c r="Q92" i="4" s="1"/>
  <c r="R92" i="4" s="1"/>
  <c r="N92" i="4"/>
  <c r="L92" i="4"/>
  <c r="J92" i="4"/>
  <c r="K92" i="4" s="1"/>
  <c r="P91" i="4"/>
  <c r="O91" i="4"/>
  <c r="Q91" i="4" s="1"/>
  <c r="R91" i="4" s="1"/>
  <c r="N91" i="4"/>
  <c r="L91" i="4"/>
  <c r="J91" i="4" s="1"/>
  <c r="K91" i="4" s="1"/>
  <c r="P90" i="4"/>
  <c r="O90" i="4"/>
  <c r="Q90" i="4" s="1"/>
  <c r="R90" i="4" s="1"/>
  <c r="N90" i="4"/>
  <c r="L90" i="4"/>
  <c r="J90" i="4" s="1"/>
  <c r="K90" i="4" s="1"/>
  <c r="P89" i="4"/>
  <c r="O89" i="4"/>
  <c r="Q89" i="4" s="1"/>
  <c r="R89" i="4" s="1"/>
  <c r="N89" i="4"/>
  <c r="L89" i="4"/>
  <c r="J89" i="4" s="1"/>
  <c r="K89" i="4" s="1"/>
  <c r="P88" i="4"/>
  <c r="O88" i="4"/>
  <c r="Q88" i="4" s="1"/>
  <c r="R88" i="4" s="1"/>
  <c r="N88" i="4"/>
  <c r="L88" i="4"/>
  <c r="J88" i="4" s="1"/>
  <c r="K88" i="4" s="1"/>
  <c r="P87" i="4"/>
  <c r="O87" i="4"/>
  <c r="Q87" i="4" s="1"/>
  <c r="R87" i="4" s="1"/>
  <c r="N87" i="4"/>
  <c r="L87" i="4"/>
  <c r="J87" i="4" s="1"/>
  <c r="K87" i="4" s="1"/>
  <c r="P86" i="4"/>
  <c r="O86" i="4"/>
  <c r="Q86" i="4" s="1"/>
  <c r="R86" i="4" s="1"/>
  <c r="N86" i="4"/>
  <c r="L86" i="4"/>
  <c r="J86" i="4" s="1"/>
  <c r="K86" i="4" s="1"/>
  <c r="P85" i="4"/>
  <c r="O85" i="4"/>
  <c r="Q85" i="4" s="1"/>
  <c r="R85" i="4" s="1"/>
  <c r="N85" i="4"/>
  <c r="L85" i="4"/>
  <c r="J85" i="4" s="1"/>
  <c r="K85" i="4" s="1"/>
  <c r="P84" i="4"/>
  <c r="O84" i="4"/>
  <c r="Q84" i="4" s="1"/>
  <c r="R84" i="4" s="1"/>
  <c r="N84" i="4"/>
  <c r="L84" i="4"/>
  <c r="J84" i="4" s="1"/>
  <c r="K84" i="4" s="1"/>
  <c r="P83" i="4"/>
  <c r="O83" i="4"/>
  <c r="Q83" i="4" s="1"/>
  <c r="R83" i="4" s="1"/>
  <c r="N83" i="4"/>
  <c r="L83" i="4"/>
  <c r="J83" i="4" s="1"/>
  <c r="K83" i="4" s="1"/>
  <c r="P82" i="4"/>
  <c r="O82" i="4"/>
  <c r="Q82" i="4" s="1"/>
  <c r="R82" i="4" s="1"/>
  <c r="N82" i="4"/>
  <c r="L82" i="4"/>
  <c r="J82" i="4" s="1"/>
  <c r="K82" i="4" s="1"/>
  <c r="P81" i="4"/>
  <c r="O81" i="4"/>
  <c r="Q81" i="4" s="1"/>
  <c r="R81" i="4" s="1"/>
  <c r="N81" i="4"/>
  <c r="L81" i="4"/>
  <c r="J81" i="4" s="1"/>
  <c r="K81" i="4" s="1"/>
  <c r="P80" i="4"/>
  <c r="O80" i="4"/>
  <c r="Q80" i="4" s="1"/>
  <c r="R80" i="4" s="1"/>
  <c r="N80" i="4"/>
  <c r="L80" i="4"/>
  <c r="J80" i="4"/>
  <c r="K80" i="4" s="1"/>
  <c r="P79" i="4"/>
  <c r="O79" i="4"/>
  <c r="Q79" i="4" s="1"/>
  <c r="R79" i="4" s="1"/>
  <c r="N79" i="4"/>
  <c r="L79" i="4"/>
  <c r="J79" i="4" s="1"/>
  <c r="K79" i="4" s="1"/>
  <c r="P78" i="4"/>
  <c r="O78" i="4"/>
  <c r="Q78" i="4" s="1"/>
  <c r="R78" i="4" s="1"/>
  <c r="N78" i="4"/>
  <c r="L78" i="4"/>
  <c r="J78" i="4" s="1"/>
  <c r="K78" i="4" s="1"/>
  <c r="P77" i="4"/>
  <c r="O77" i="4"/>
  <c r="Q77" i="4" s="1"/>
  <c r="R77" i="4" s="1"/>
  <c r="N77" i="4"/>
  <c r="L77" i="4"/>
  <c r="J77" i="4" s="1"/>
  <c r="K77" i="4" s="1"/>
  <c r="P76" i="4"/>
  <c r="O76" i="4"/>
  <c r="Q76" i="4" s="1"/>
  <c r="R76" i="4" s="1"/>
  <c r="N76" i="4"/>
  <c r="L76" i="4"/>
  <c r="J76" i="4" s="1"/>
  <c r="K76" i="4" s="1"/>
  <c r="P75" i="4"/>
  <c r="O75" i="4"/>
  <c r="Q75" i="4" s="1"/>
  <c r="R75" i="4" s="1"/>
  <c r="N75" i="4"/>
  <c r="L75" i="4"/>
  <c r="J75" i="4" s="1"/>
  <c r="K75" i="4" s="1"/>
  <c r="P74" i="4"/>
  <c r="O74" i="4"/>
  <c r="Q74" i="4" s="1"/>
  <c r="R74" i="4" s="1"/>
  <c r="N74" i="4"/>
  <c r="L74" i="4"/>
  <c r="J74" i="4"/>
  <c r="K74" i="4" s="1"/>
  <c r="P73" i="4"/>
  <c r="O73" i="4"/>
  <c r="Q73" i="4" s="1"/>
  <c r="R73" i="4" s="1"/>
  <c r="N73" i="4"/>
  <c r="L73" i="4"/>
  <c r="J73" i="4" s="1"/>
  <c r="K73" i="4" s="1"/>
  <c r="P72" i="4"/>
  <c r="O72" i="4"/>
  <c r="Q72" i="4" s="1"/>
  <c r="R72" i="4" s="1"/>
  <c r="N72" i="4"/>
  <c r="L72" i="4"/>
  <c r="J72" i="4"/>
  <c r="K72" i="4" s="1"/>
  <c r="P71" i="4"/>
  <c r="O71" i="4"/>
  <c r="Q71" i="4" s="1"/>
  <c r="R71" i="4" s="1"/>
  <c r="N71" i="4"/>
  <c r="L71" i="4"/>
  <c r="J71" i="4" s="1"/>
  <c r="K71" i="4" s="1"/>
  <c r="P70" i="4"/>
  <c r="O70" i="4"/>
  <c r="Q70" i="4" s="1"/>
  <c r="R70" i="4" s="1"/>
  <c r="N70" i="4"/>
  <c r="L70" i="4"/>
  <c r="J70" i="4" s="1"/>
  <c r="K70" i="4" s="1"/>
  <c r="P69" i="4"/>
  <c r="O69" i="4"/>
  <c r="Q69" i="4" s="1"/>
  <c r="R69" i="4" s="1"/>
  <c r="N69" i="4"/>
  <c r="L69" i="4"/>
  <c r="J69" i="4" s="1"/>
  <c r="K69" i="4" s="1"/>
  <c r="P68" i="4"/>
  <c r="O68" i="4"/>
  <c r="Q68" i="4" s="1"/>
  <c r="R68" i="4" s="1"/>
  <c r="N68" i="4"/>
  <c r="L68" i="4"/>
  <c r="J68" i="4" s="1"/>
  <c r="K68" i="4" s="1"/>
  <c r="P67" i="4"/>
  <c r="O67" i="4"/>
  <c r="Q67" i="4" s="1"/>
  <c r="R67" i="4" s="1"/>
  <c r="N67" i="4"/>
  <c r="L67" i="4"/>
  <c r="J67" i="4" s="1"/>
  <c r="K67" i="4" s="1"/>
  <c r="P66" i="4"/>
  <c r="O66" i="4"/>
  <c r="Q66" i="4" s="1"/>
  <c r="R66" i="4" s="1"/>
  <c r="N66" i="4"/>
  <c r="L66" i="4"/>
  <c r="J66" i="4"/>
  <c r="K66" i="4" s="1"/>
  <c r="P65" i="4"/>
  <c r="O65" i="4"/>
  <c r="Q65" i="4" s="1"/>
  <c r="R65" i="4" s="1"/>
  <c r="N65" i="4"/>
  <c r="L65" i="4"/>
  <c r="J65" i="4" s="1"/>
  <c r="K65" i="4" s="1"/>
  <c r="P64" i="4"/>
  <c r="O64" i="4"/>
  <c r="Q64" i="4" s="1"/>
  <c r="R64" i="4" s="1"/>
  <c r="N64" i="4"/>
  <c r="L64" i="4"/>
  <c r="J64" i="4"/>
  <c r="K64" i="4" s="1"/>
  <c r="P63" i="4"/>
  <c r="O63" i="4"/>
  <c r="Q63" i="4" s="1"/>
  <c r="R63" i="4" s="1"/>
  <c r="N63" i="4"/>
  <c r="L63" i="4"/>
  <c r="J63" i="4" s="1"/>
  <c r="K63" i="4" s="1"/>
  <c r="P62" i="4"/>
  <c r="O62" i="4"/>
  <c r="Q62" i="4" s="1"/>
  <c r="R62" i="4" s="1"/>
  <c r="N62" i="4"/>
  <c r="L62" i="4"/>
  <c r="J62" i="4" s="1"/>
  <c r="K62" i="4" s="1"/>
  <c r="P61" i="4"/>
  <c r="O61" i="4"/>
  <c r="Q61" i="4" s="1"/>
  <c r="R61" i="4" s="1"/>
  <c r="N61" i="4"/>
  <c r="L61" i="4"/>
  <c r="J61" i="4" s="1"/>
  <c r="K61" i="4" s="1"/>
  <c r="P60" i="4"/>
  <c r="O60" i="4"/>
  <c r="Q60" i="4" s="1"/>
  <c r="R60" i="4" s="1"/>
  <c r="N60" i="4"/>
  <c r="L60" i="4"/>
  <c r="J60" i="4" s="1"/>
  <c r="K60" i="4" s="1"/>
  <c r="P59" i="4"/>
  <c r="O59" i="4"/>
  <c r="Q59" i="4" s="1"/>
  <c r="R59" i="4" s="1"/>
  <c r="N59" i="4"/>
  <c r="L59" i="4"/>
  <c r="J59" i="4" s="1"/>
  <c r="K59" i="4" s="1"/>
  <c r="P58" i="4"/>
  <c r="O58" i="4"/>
  <c r="Q58" i="4" s="1"/>
  <c r="R58" i="4" s="1"/>
  <c r="N58" i="4"/>
  <c r="L58" i="4"/>
  <c r="J58" i="4"/>
  <c r="K58" i="4" s="1"/>
  <c r="P57" i="4"/>
  <c r="O57" i="4"/>
  <c r="Q57" i="4" s="1"/>
  <c r="R57" i="4" s="1"/>
  <c r="N57" i="4"/>
  <c r="L57" i="4"/>
  <c r="J57" i="4" s="1"/>
  <c r="K57" i="4" s="1"/>
  <c r="P56" i="4"/>
  <c r="O56" i="4"/>
  <c r="Q56" i="4" s="1"/>
  <c r="R56" i="4" s="1"/>
  <c r="N56" i="4"/>
  <c r="L56" i="4"/>
  <c r="J56" i="4" s="1"/>
  <c r="K56" i="4" s="1"/>
  <c r="P55" i="4"/>
  <c r="O55" i="4"/>
  <c r="Q55" i="4" s="1"/>
  <c r="R55" i="4" s="1"/>
  <c r="N55" i="4"/>
  <c r="L55" i="4"/>
  <c r="J55" i="4"/>
  <c r="K55" i="4" s="1"/>
  <c r="P54" i="4"/>
  <c r="O54" i="4"/>
  <c r="Q54" i="4" s="1"/>
  <c r="R54" i="4" s="1"/>
  <c r="N54" i="4"/>
  <c r="L54" i="4"/>
  <c r="J54" i="4" s="1"/>
  <c r="K54" i="4" s="1"/>
  <c r="P53" i="4"/>
  <c r="O53" i="4"/>
  <c r="Q53" i="4" s="1"/>
  <c r="R53" i="4" s="1"/>
  <c r="N53" i="4"/>
  <c r="L53" i="4"/>
  <c r="J53" i="4" s="1"/>
  <c r="K53" i="4" s="1"/>
  <c r="P52" i="4"/>
  <c r="O52" i="4"/>
  <c r="Q52" i="4" s="1"/>
  <c r="R52" i="4" s="1"/>
  <c r="N52" i="4"/>
  <c r="L52" i="4"/>
  <c r="J52" i="4" s="1"/>
  <c r="K52" i="4" s="1"/>
  <c r="P51" i="4"/>
  <c r="O51" i="4"/>
  <c r="Q51" i="4" s="1"/>
  <c r="R51" i="4" s="1"/>
  <c r="N51" i="4"/>
  <c r="L51" i="4"/>
  <c r="J51" i="4" s="1"/>
  <c r="K51" i="4" s="1"/>
  <c r="P50" i="4"/>
  <c r="O50" i="4"/>
  <c r="Q50" i="4" s="1"/>
  <c r="R50" i="4" s="1"/>
  <c r="N50" i="4"/>
  <c r="L50" i="4"/>
  <c r="J50" i="4" s="1"/>
  <c r="K50" i="4" s="1"/>
  <c r="P49" i="4"/>
  <c r="O49" i="4"/>
  <c r="Q49" i="4" s="1"/>
  <c r="R49" i="4" s="1"/>
  <c r="N49" i="4"/>
  <c r="L49" i="4"/>
  <c r="J49" i="4"/>
  <c r="K49" i="4" s="1"/>
  <c r="P48" i="4"/>
  <c r="O48" i="4"/>
  <c r="Q48" i="4" s="1"/>
  <c r="R48" i="4" s="1"/>
  <c r="N48" i="4"/>
  <c r="L48" i="4"/>
  <c r="J48" i="4" s="1"/>
  <c r="K48" i="4" s="1"/>
  <c r="P47" i="4"/>
  <c r="O47" i="4"/>
  <c r="Q47" i="4" s="1"/>
  <c r="R47" i="4" s="1"/>
  <c r="N47" i="4"/>
  <c r="L47" i="4"/>
  <c r="J47" i="4"/>
  <c r="K47" i="4" s="1"/>
  <c r="P46" i="4"/>
  <c r="O46" i="4"/>
  <c r="Q46" i="4" s="1"/>
  <c r="R46" i="4" s="1"/>
  <c r="N46" i="4"/>
  <c r="L46" i="4"/>
  <c r="J46" i="4" s="1"/>
  <c r="K46" i="4" s="1"/>
  <c r="P45" i="4"/>
  <c r="O45" i="4"/>
  <c r="Q45" i="4" s="1"/>
  <c r="R45" i="4" s="1"/>
  <c r="N45" i="4"/>
  <c r="L45" i="4"/>
  <c r="J45" i="4" s="1"/>
  <c r="K45" i="4" s="1"/>
  <c r="P44" i="4"/>
  <c r="O44" i="4"/>
  <c r="Q44" i="4" s="1"/>
  <c r="R44" i="4" s="1"/>
  <c r="N44" i="4"/>
  <c r="L44" i="4"/>
  <c r="J44" i="4" s="1"/>
  <c r="K44" i="4" s="1"/>
  <c r="P43" i="4"/>
  <c r="O43" i="4"/>
  <c r="Q43" i="4" s="1"/>
  <c r="R43" i="4" s="1"/>
  <c r="N43" i="4"/>
  <c r="L43" i="4"/>
  <c r="J43" i="4" s="1"/>
  <c r="K43" i="4" s="1"/>
  <c r="P42" i="4"/>
  <c r="O42" i="4"/>
  <c r="Q42" i="4" s="1"/>
  <c r="R42" i="4" s="1"/>
  <c r="N42" i="4"/>
  <c r="L42" i="4"/>
  <c r="J42" i="4" s="1"/>
  <c r="K42" i="4" s="1"/>
  <c r="P41" i="4"/>
  <c r="O41" i="4"/>
  <c r="Q41" i="4" s="1"/>
  <c r="R41" i="4" s="1"/>
  <c r="N41" i="4"/>
  <c r="L41" i="4"/>
  <c r="J41" i="4"/>
  <c r="K41" i="4" s="1"/>
  <c r="P40" i="4"/>
  <c r="O40" i="4"/>
  <c r="Q40" i="4" s="1"/>
  <c r="R40" i="4" s="1"/>
  <c r="N40" i="4"/>
  <c r="L40" i="4"/>
  <c r="J40" i="4" s="1"/>
  <c r="K40" i="4" s="1"/>
  <c r="P39" i="4"/>
  <c r="O39" i="4"/>
  <c r="Q39" i="4" s="1"/>
  <c r="R39" i="4" s="1"/>
  <c r="N39" i="4"/>
  <c r="L39" i="4"/>
  <c r="J39" i="4"/>
  <c r="K39" i="4" s="1"/>
  <c r="P38" i="4"/>
  <c r="O38" i="4"/>
  <c r="Q38" i="4" s="1"/>
  <c r="R38" i="4" s="1"/>
  <c r="N38" i="4"/>
  <c r="L38" i="4"/>
  <c r="J38" i="4" s="1"/>
  <c r="K38" i="4" s="1"/>
  <c r="P37" i="4"/>
  <c r="O37" i="4"/>
  <c r="Q37" i="4" s="1"/>
  <c r="R37" i="4" s="1"/>
  <c r="N37" i="4"/>
  <c r="L37" i="4"/>
  <c r="J37" i="4" s="1"/>
  <c r="K37" i="4" s="1"/>
  <c r="P36" i="4"/>
  <c r="O36" i="4"/>
  <c r="Q36" i="4" s="1"/>
  <c r="R36" i="4" s="1"/>
  <c r="N36" i="4"/>
  <c r="L36" i="4"/>
  <c r="J36" i="4" s="1"/>
  <c r="K36" i="4" s="1"/>
  <c r="P35" i="4"/>
  <c r="O35" i="4"/>
  <c r="Q35" i="4" s="1"/>
  <c r="R35" i="4" s="1"/>
  <c r="N35" i="4"/>
  <c r="L35" i="4"/>
  <c r="J35" i="4" s="1"/>
  <c r="K35" i="4" s="1"/>
  <c r="P34" i="4"/>
  <c r="O34" i="4"/>
  <c r="Q34" i="4" s="1"/>
  <c r="R34" i="4" s="1"/>
  <c r="N34" i="4"/>
  <c r="L34" i="4"/>
  <c r="J34" i="4" s="1"/>
  <c r="K34" i="4" s="1"/>
  <c r="P33" i="4"/>
  <c r="O33" i="4"/>
  <c r="Q33" i="4" s="1"/>
  <c r="R33" i="4" s="1"/>
  <c r="N33" i="4"/>
  <c r="L33" i="4"/>
  <c r="J33" i="4"/>
  <c r="K33" i="4" s="1"/>
  <c r="P32" i="4"/>
  <c r="O32" i="4"/>
  <c r="Q32" i="4" s="1"/>
  <c r="R32" i="4" s="1"/>
  <c r="N32" i="4"/>
  <c r="L32" i="4"/>
  <c r="J32" i="4" s="1"/>
  <c r="K32" i="4" s="1"/>
  <c r="P31" i="4"/>
  <c r="O31" i="4"/>
  <c r="Q31" i="4" s="1"/>
  <c r="R31" i="4" s="1"/>
  <c r="N31" i="4"/>
  <c r="L31" i="4"/>
  <c r="J31" i="4"/>
  <c r="K31" i="4" s="1"/>
  <c r="P30" i="4"/>
  <c r="O30" i="4"/>
  <c r="Q30" i="4" s="1"/>
  <c r="R30" i="4" s="1"/>
  <c r="N30" i="4"/>
  <c r="L30" i="4"/>
  <c r="J30" i="4" s="1"/>
  <c r="K30" i="4" s="1"/>
  <c r="P29" i="4"/>
  <c r="O29" i="4"/>
  <c r="Q29" i="4" s="1"/>
  <c r="R29" i="4" s="1"/>
  <c r="N29" i="4"/>
  <c r="L29" i="4"/>
  <c r="J29" i="4" s="1"/>
  <c r="K29" i="4" s="1"/>
  <c r="P28" i="4"/>
  <c r="O28" i="4"/>
  <c r="Q28" i="4" s="1"/>
  <c r="R28" i="4" s="1"/>
  <c r="N28" i="4"/>
  <c r="L28" i="4"/>
  <c r="J28" i="4" s="1"/>
  <c r="K28" i="4" s="1"/>
  <c r="P27" i="4"/>
  <c r="O27" i="4"/>
  <c r="Q27" i="4" s="1"/>
  <c r="R27" i="4" s="1"/>
  <c r="N27" i="4"/>
</calcChain>
</file>

<file path=xl/sharedStrings.xml><?xml version="1.0" encoding="utf-8"?>
<sst xmlns="http://schemas.openxmlformats.org/spreadsheetml/2006/main" count="443" uniqueCount="203">
  <si>
    <t>№ п/п</t>
  </si>
  <si>
    <t>Категория потребителей услуг предприятия (физических, юридических лиц)</t>
  </si>
  <si>
    <t>Единица измерения</t>
  </si>
  <si>
    <t>Цена (тариф), руб. с НДС</t>
  </si>
  <si>
    <t>Основные виды деятельности</t>
  </si>
  <si>
    <t>Услуги</t>
  </si>
  <si>
    <t>х</t>
  </si>
  <si>
    <t>1.</t>
  </si>
  <si>
    <t>Жилые дома при отсутствии отдельных видов благоустройства</t>
  </si>
  <si>
    <t>1.1</t>
  </si>
  <si>
    <t>Без мусоропровода (с эл плит).</t>
  </si>
  <si>
    <t>физические лица</t>
  </si>
  <si>
    <t>метод индексации тарифов</t>
  </si>
  <si>
    <t>кв.м.</t>
  </si>
  <si>
    <t>1.2</t>
  </si>
  <si>
    <t>Без мус,лифт. (с эл плитами)</t>
  </si>
  <si>
    <t>1.3</t>
  </si>
  <si>
    <t>Без мусоропровода.</t>
  </si>
  <si>
    <t>1.4</t>
  </si>
  <si>
    <t>Без мусоропровода и лифта</t>
  </si>
  <si>
    <t>1.5</t>
  </si>
  <si>
    <t>Без мусоропровода,лифта,уборщицы</t>
  </si>
  <si>
    <t>1.6</t>
  </si>
  <si>
    <t>Без мусоропровода,лифта,ГВС</t>
  </si>
  <si>
    <t>1.7</t>
  </si>
  <si>
    <t>Без мус,лифт,гв,уб.</t>
  </si>
  <si>
    <t>2.</t>
  </si>
  <si>
    <t>Исполнение договоров по содержанию нежилых помещений</t>
  </si>
  <si>
    <t>юридические лица</t>
  </si>
  <si>
    <t>2.1.</t>
  </si>
  <si>
    <t>Работы</t>
  </si>
  <si>
    <t>3.</t>
  </si>
  <si>
    <t>Дополнительные платные услуги</t>
  </si>
  <si>
    <t>3.1.</t>
  </si>
  <si>
    <t>Смена кранов водоразборных и туалетных</t>
  </si>
  <si>
    <t>1 шт.</t>
  </si>
  <si>
    <t>3.2.</t>
  </si>
  <si>
    <t>Смена смесителей с душевой сеткой</t>
  </si>
  <si>
    <t>3.3.</t>
  </si>
  <si>
    <t>Смена смесителей без душевой сетки</t>
  </si>
  <si>
    <t>3.4.</t>
  </si>
  <si>
    <t>Смена сифонов чугунных</t>
  </si>
  <si>
    <t>3.5.</t>
  </si>
  <si>
    <t>Смена манжетов резиновых к унитазам</t>
  </si>
  <si>
    <t>3.6.</t>
  </si>
  <si>
    <t>3.7.</t>
  </si>
  <si>
    <t>Смена смывных бачков</t>
  </si>
  <si>
    <t>3.8.</t>
  </si>
  <si>
    <t>Смена гибких подводок</t>
  </si>
  <si>
    <t>3.9.</t>
  </si>
  <si>
    <t>Смена смывных кранов</t>
  </si>
  <si>
    <t>3.10.</t>
  </si>
  <si>
    <t>Смена унитаза типа "Компакт"</t>
  </si>
  <si>
    <t>3.11.</t>
  </si>
  <si>
    <t>Смена моек</t>
  </si>
  <si>
    <t>3.12.</t>
  </si>
  <si>
    <t>Смена умывальников</t>
  </si>
  <si>
    <t>3.13.</t>
  </si>
  <si>
    <t>Смена ванн (чугунных) без подъема на этаж</t>
  </si>
  <si>
    <t>3.14.</t>
  </si>
  <si>
    <t>Смена ванн (стальных) без подъема на этаж</t>
  </si>
  <si>
    <t>3.15.</t>
  </si>
  <si>
    <t>Смена полотенцесушителей</t>
  </si>
  <si>
    <t>3.16.</t>
  </si>
  <si>
    <t>Смена шарового крана смывного бачка</t>
  </si>
  <si>
    <t>3.17.</t>
  </si>
  <si>
    <t>Регулировка смывного бачка</t>
  </si>
  <si>
    <t>3.18.</t>
  </si>
  <si>
    <t>Замена конвекторов</t>
  </si>
  <si>
    <t>3.19.</t>
  </si>
  <si>
    <t>Замена радиаторов стальных (7 секций)</t>
  </si>
  <si>
    <t>3.20.</t>
  </si>
  <si>
    <t>Замена радиаторов чугунных (7 секций)</t>
  </si>
  <si>
    <t>3.21.</t>
  </si>
  <si>
    <t>1 шт</t>
  </si>
  <si>
    <t>3.22.</t>
  </si>
  <si>
    <t>Проверка на прогрев отопительных приборов с регулировкой</t>
  </si>
  <si>
    <t>3.23.</t>
  </si>
  <si>
    <t>Очистка канализационной сети</t>
  </si>
  <si>
    <t>1 м</t>
  </si>
  <si>
    <t>3.24.</t>
  </si>
  <si>
    <t>Смена воздушных кранов радиаторов</t>
  </si>
  <si>
    <t>3.25.</t>
  </si>
  <si>
    <t>Смена пробко-спускных кранов</t>
  </si>
  <si>
    <t>3.26.</t>
  </si>
  <si>
    <t>Смена кранов двойной регулировки</t>
  </si>
  <si>
    <t>3.27.</t>
  </si>
  <si>
    <t>Снятие водосчетчиков</t>
  </si>
  <si>
    <t>3.28.</t>
  </si>
  <si>
    <t>Смена жалюзийных решеток</t>
  </si>
  <si>
    <t>3.29.</t>
  </si>
  <si>
    <t>Смена трубопроводов из чугунных канализационных труб д-50 мм</t>
  </si>
  <si>
    <t>3.30.</t>
  </si>
  <si>
    <t>Смена трубопроводов из чугунных канализационных труб д-100 мм</t>
  </si>
  <si>
    <t>3.31.</t>
  </si>
  <si>
    <t>Смена полиэтиленовых канализационных труб д-100 мм</t>
  </si>
  <si>
    <t>3.32.</t>
  </si>
  <si>
    <t>Смена полиэтиленовых канализационных труб д-50 мм</t>
  </si>
  <si>
    <t>3.33.</t>
  </si>
  <si>
    <t>Смена трубопроводов из стальных труб д-15 мм</t>
  </si>
  <si>
    <t>3.34.</t>
  </si>
  <si>
    <t>Смена трубопроводов из стальных труб д-20 мм</t>
  </si>
  <si>
    <t>3.35.</t>
  </si>
  <si>
    <t>Смена трубопроводов из стальных труб д-25 мм</t>
  </si>
  <si>
    <t>3.36.</t>
  </si>
  <si>
    <t>Смена трубопроводов из стальных труб д-32 мм</t>
  </si>
  <si>
    <t>3.37.</t>
  </si>
  <si>
    <t>Смена трубопроводов водоснабжения на полипропилен или ПВХ д-15 мм</t>
  </si>
  <si>
    <t>3.38.</t>
  </si>
  <si>
    <t>Смена трубопроводов водоснабжения на полипропилен или ПВХ д-20 мм</t>
  </si>
  <si>
    <t>3.39.</t>
  </si>
  <si>
    <t>Смена трубопроводов водоснабжения на полипропилен или ПВХ д-25 мм</t>
  </si>
  <si>
    <t>3.40.</t>
  </si>
  <si>
    <t>Смена трубопроводов отопления на металлопласт.д-15 мм</t>
  </si>
  <si>
    <t>3.41.</t>
  </si>
  <si>
    <t>Смена трубопроводов отопления на металлопласт.д-20 мм</t>
  </si>
  <si>
    <t>3.42.</t>
  </si>
  <si>
    <t>Смена трубопроводов отопления на металлопласт.д-25 мм</t>
  </si>
  <si>
    <t>3.43.</t>
  </si>
  <si>
    <t>Демонтаж скрытой проводки</t>
  </si>
  <si>
    <t>3.44.</t>
  </si>
  <si>
    <t>Замена кабеля (открытая проводка)</t>
  </si>
  <si>
    <t>3.45.</t>
  </si>
  <si>
    <t>Замена кабеля (проводка в кабель-канале или гофре)</t>
  </si>
  <si>
    <t>3.46.</t>
  </si>
  <si>
    <t>Замена автомата до 25 А</t>
  </si>
  <si>
    <t>3.47.</t>
  </si>
  <si>
    <t>Смена ламп накаливания</t>
  </si>
  <si>
    <t>3.48.</t>
  </si>
  <si>
    <t>Смена ламп люминесцентных</t>
  </si>
  <si>
    <t>3.49.</t>
  </si>
  <si>
    <t>Смена пакетных выключателей</t>
  </si>
  <si>
    <t>3.50.</t>
  </si>
  <si>
    <t>Смена светильников с лампами накаливания</t>
  </si>
  <si>
    <t>3.51.</t>
  </si>
  <si>
    <t>Смена светильников с люминесцентными лампами</t>
  </si>
  <si>
    <t>3.52.</t>
  </si>
  <si>
    <t>Смена выключателей</t>
  </si>
  <si>
    <t>3.53.</t>
  </si>
  <si>
    <t>Смена розеток</t>
  </si>
  <si>
    <t>3.54.</t>
  </si>
  <si>
    <t>3.55.</t>
  </si>
  <si>
    <t>Смена патронов</t>
  </si>
  <si>
    <t>3.56.</t>
  </si>
  <si>
    <t xml:space="preserve">Демонтаж водомерных узлов </t>
  </si>
  <si>
    <t>3.57.</t>
  </si>
  <si>
    <t>Установка водосчётчика в квартире на стальных трубопроводах с заменой муфтовой арматуры (со стоимостью ПУ)</t>
  </si>
  <si>
    <t>3.58.</t>
  </si>
  <si>
    <t>Установка водосчётчика в квартире на стальных трубопроводах без замены муфтовой арматуры (со стоимостью ПУ)</t>
  </si>
  <si>
    <t>3.59.</t>
  </si>
  <si>
    <t>Установка водосчётчика в квартире на полипропиленовых трубопроводах с заменой муфтовой арматуры (со стоимостью ПУ)</t>
  </si>
  <si>
    <t xml:space="preserve">1 шт. </t>
  </si>
  <si>
    <t>3.60.</t>
  </si>
  <si>
    <t>Установка водосчётчика в квартире на полипропиленовых трубопроводах без замены муфтовой арматуры (со стоимостью ПУ)</t>
  </si>
  <si>
    <t>3.61.</t>
  </si>
  <si>
    <t>Установка водосчётчика в квартире на стальных трубопроводах с заменой муфтовой арматуры (без стоимости ПУ)</t>
  </si>
  <si>
    <t>3.62.</t>
  </si>
  <si>
    <t>Установка водосчётчика в квартире на стальных трубопроводах без замены муфтовой арматуры (без стоимости ПУ)</t>
  </si>
  <si>
    <t>3.63.</t>
  </si>
  <si>
    <t>Установка водосчётчика в квартире на полипропиленовых трубопроводах с заменой муфтовой арматуры (без стоимости ПУ)</t>
  </si>
  <si>
    <t>3.64.</t>
  </si>
  <si>
    <t>Установка водосчётчика в квартире на полипропиленовых трубопроводах без замены муфтовой арматуры (без стоимости ПУ)</t>
  </si>
  <si>
    <t>3.65.</t>
  </si>
  <si>
    <t>1 выезд</t>
  </si>
  <si>
    <t>3.67.</t>
  </si>
  <si>
    <t>3.68.</t>
  </si>
  <si>
    <t>3.69.</t>
  </si>
  <si>
    <t>3.70.</t>
  </si>
  <si>
    <t>Оказание услуг по паспортному учёту граждан в расчёте на 1 м2 жилой площади</t>
  </si>
  <si>
    <t>1 м2</t>
  </si>
  <si>
    <t>3.71.</t>
  </si>
  <si>
    <t xml:space="preserve">Услуги по диспетчерскому обслуживанию юридических лиц, осуществляющих по решению собственников помещений МКД, производство строительно- монтажных  и ремонтных работ по размещению специального оборудования и прокладку кабельных линий на предоставление услуг связи ( доступ в Интернет), в виде обеспечения предоставления доступа в технические помещения и места общего пользования многоквартирного дома </t>
  </si>
  <si>
    <t>1 дом</t>
  </si>
  <si>
    <t>индексации тарифов</t>
  </si>
  <si>
    <t>Смена выпусков к умывальникам и мойкам</t>
  </si>
  <si>
    <t>индексация</t>
  </si>
  <si>
    <t>Отключение системы водоснабжения, отопления и электроснабжения при реконструкции жилых, нежилых помещений  и переоборудовании инженерных систем</t>
  </si>
  <si>
    <t xml:space="preserve">Вызов специалиста для осмотра и ( или) определения объемов необходимиго ремонта в жилых и нежилых помещениях </t>
  </si>
  <si>
    <t>Включение системы водоснабжения, отопления и электроснабжения при реконструкции жилых, нежилых помещений  и переоборудовании инженерных систем</t>
  </si>
  <si>
    <t>Осмотр отремонтированных инженерных сетей при наполнении системы водой в жилых помещениях</t>
  </si>
  <si>
    <t>2018 год</t>
  </si>
  <si>
    <t>индексация-105,1</t>
  </si>
  <si>
    <t>Цена (тариф), руб. без НДС</t>
  </si>
  <si>
    <t>Цена (тариф), руб. с НДС- 20 %</t>
  </si>
  <si>
    <t>Цена (тариф), руб. без НДС- 20 %</t>
  </si>
  <si>
    <t>3.66</t>
  </si>
  <si>
    <t>физические и юридические лица</t>
  </si>
  <si>
    <t xml:space="preserve"> Осмотр технического состояния жилых и нежилых помещений, находящихся в собственности с составлением заключения или дефектной ведомости</t>
  </si>
  <si>
    <t>Составление сметной документации (одна позиция)</t>
  </si>
  <si>
    <t>Работа по проверке сметной документации (одна позиция)</t>
  </si>
  <si>
    <t>2019 год</t>
  </si>
  <si>
    <t xml:space="preserve">Наименование
услуг, работ
</t>
  </si>
  <si>
    <t xml:space="preserve">Метод установления тарифа </t>
  </si>
  <si>
    <t>Тариф, руб.
 с НДС</t>
  </si>
  <si>
    <t xml:space="preserve">        Приложение к постановлению </t>
  </si>
  <si>
    <t xml:space="preserve">         Администрации города Твери </t>
  </si>
  <si>
    <t>Тарифы</t>
  </si>
  <si>
    <t>на платные работы, услуги</t>
  </si>
  <si>
    <t xml:space="preserve"> муниципального унитарного предприятия </t>
  </si>
  <si>
    <t xml:space="preserve"> «На Левитана» на 2020 год</t>
  </si>
  <si>
    <t>Начальник департамента ЖКХ и строительства</t>
  </si>
  <si>
    <t xml:space="preserve">             В.Д. Якубенок</t>
  </si>
  <si>
    <t>от 13 сентября 2019 № 1141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</si>
</sst>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0"/>
  </numFmts>
  <fonts count="5" x14ac:knownFonts="1">
    <font>
      <sz val="11"/>
      <color theme="1"/>
      <name val="Calibri"/>
      <family val="2"/>
      <scheme val="minor"/>
    </font>
    <font>
      <sz val="14"/>
      <color theme="1" tint="4.9989318521683403E-2"/>
      <name val="Times New Roman"/>
      <family val="1"/>
      <charset val="204"/>
    </font>
    <font>
      <sz val="14"/>
      <color theme="1"/>
      <name val="Calibri"/>
      <family val="2"/>
      <scheme val="minor"/>
    </font>
    <font>
      <sz val="14"/>
      <color theme="1" tint="4.9989318521683403E-2"/>
      <name val="Calibri"/>
      <family val="2"/>
      <scheme val="minor"/>
    </font>
    <font>
      <sz val="14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vertical="center"/>
    </xf>
    <xf numFmtId="0" fontId="1" fillId="0" borderId="0" xfId="0" applyFont="1" applyFill="1"/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2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1" fontId="4" fillId="0" borderId="2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2" fontId="4" fillId="0" borderId="0" xfId="0" applyNumberFormat="1" applyFont="1" applyFill="1" applyAlignment="1">
      <alignment vertical="center" wrapText="1"/>
    </xf>
    <xf numFmtId="165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0" xfId="0" applyFont="1"/>
    <xf numFmtId="0" fontId="4" fillId="0" borderId="0" xfId="0" applyFont="1" applyFill="1" applyAlignment="1">
      <alignment horizontal="left" vertical="center" wrapText="1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4" fillId="0" borderId="0" xfId="0" applyFont="1" applyAlignment="1"/>
    <xf numFmtId="0" fontId="2" fillId="0" borderId="0" xfId="0" applyFont="1" applyAlignment="1"/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3"/>
  <sheetViews>
    <sheetView tabSelected="1" view="pageBreakPreview" zoomScale="110" zoomScaleNormal="72" zoomScaleSheetLayoutView="110" zoomScalePageLayoutView="130" workbookViewId="0">
      <selection activeCell="B6" sqref="B6:F6"/>
    </sheetView>
  </sheetViews>
  <sheetFormatPr defaultRowHeight="18.75" x14ac:dyDescent="0.25"/>
  <cols>
    <col min="1" max="1" width="12.7109375" style="12" customWidth="1"/>
    <col min="2" max="2" width="40.85546875" style="8" customWidth="1"/>
    <col min="3" max="3" width="29" style="12" customWidth="1"/>
    <col min="4" max="4" width="23.42578125" style="12" customWidth="1"/>
    <col min="5" max="5" width="14.42578125" style="12" customWidth="1"/>
    <col min="6" max="6" width="17.5703125" style="12" customWidth="1"/>
    <col min="7" max="8" width="20" style="12" hidden="1" customWidth="1"/>
    <col min="9" max="12" width="19" style="12" hidden="1" customWidth="1"/>
    <col min="13" max="15" width="21.42578125" style="12" hidden="1" customWidth="1"/>
    <col min="16" max="16" width="12.140625" style="12" hidden="1" customWidth="1"/>
    <col min="17" max="17" width="17.28515625" style="8" hidden="1" customWidth="1"/>
    <col min="18" max="18" width="15.42578125" style="8" hidden="1" customWidth="1"/>
    <col min="19" max="16384" width="9.140625" style="8"/>
  </cols>
  <sheetData>
    <row r="1" spans="1:16" s="3" customFormat="1" x14ac:dyDescent="0.3">
      <c r="A1" s="1"/>
      <c r="B1" s="2"/>
      <c r="D1" s="4"/>
      <c r="E1" s="4" t="s">
        <v>194</v>
      </c>
      <c r="F1" s="4"/>
    </row>
    <row r="2" spans="1:16" s="3" customFormat="1" x14ac:dyDescent="0.3">
      <c r="A2" s="1"/>
      <c r="B2" s="5"/>
      <c r="D2" s="4"/>
      <c r="E2" s="4" t="s">
        <v>195</v>
      </c>
      <c r="F2" s="4"/>
    </row>
    <row r="3" spans="1:16" s="3" customFormat="1" x14ac:dyDescent="0.3">
      <c r="A3" s="1"/>
      <c r="B3" s="5"/>
      <c r="E3" s="4" t="s">
        <v>202</v>
      </c>
    </row>
    <row r="4" spans="1:16" s="3" customFormat="1" ht="17.25" customHeight="1" x14ac:dyDescent="0.3">
      <c r="A4" s="1"/>
      <c r="B4" s="5"/>
      <c r="D4" s="30"/>
      <c r="E4" s="31"/>
      <c r="F4" s="31"/>
    </row>
    <row r="5" spans="1:16" s="3" customFormat="1" ht="17.25" customHeight="1" x14ac:dyDescent="0.3">
      <c r="A5" s="1"/>
      <c r="B5" s="32" t="s">
        <v>196</v>
      </c>
      <c r="C5" s="32"/>
      <c r="D5" s="32"/>
      <c r="E5" s="32"/>
      <c r="F5" s="32"/>
      <c r="G5" s="6"/>
    </row>
    <row r="6" spans="1:16" s="3" customFormat="1" x14ac:dyDescent="0.3">
      <c r="A6" s="1"/>
      <c r="B6" s="33" t="s">
        <v>197</v>
      </c>
      <c r="C6" s="33"/>
      <c r="D6" s="33"/>
      <c r="E6" s="33"/>
      <c r="F6" s="33"/>
      <c r="G6" s="6"/>
    </row>
    <row r="7" spans="1:16" s="3" customFormat="1" x14ac:dyDescent="0.3">
      <c r="A7" s="29" t="s">
        <v>198</v>
      </c>
      <c r="B7" s="29"/>
      <c r="C7" s="29"/>
      <c r="D7" s="29"/>
      <c r="E7" s="29"/>
      <c r="F7" s="29"/>
      <c r="G7" s="6"/>
    </row>
    <row r="8" spans="1:16" s="3" customFormat="1" x14ac:dyDescent="0.3">
      <c r="A8" s="35" t="s">
        <v>199</v>
      </c>
      <c r="B8" s="36"/>
      <c r="C8" s="36"/>
      <c r="D8" s="36"/>
      <c r="E8" s="36"/>
      <c r="F8" s="36"/>
      <c r="G8" s="6"/>
    </row>
    <row r="9" spans="1:16" ht="15.75" customHeight="1" x14ac:dyDescent="0.25">
      <c r="A9" s="7"/>
      <c r="B9" s="7"/>
      <c r="C9" s="7"/>
      <c r="D9" s="7"/>
      <c r="E9" s="7"/>
      <c r="F9" s="7"/>
      <c r="G9" s="7"/>
      <c r="H9" s="7" t="s">
        <v>190</v>
      </c>
      <c r="I9" s="7"/>
      <c r="J9" s="7"/>
      <c r="K9" s="7"/>
      <c r="L9" s="7"/>
      <c r="M9" s="7" t="s">
        <v>180</v>
      </c>
      <c r="N9" s="7"/>
      <c r="O9" s="7"/>
      <c r="P9" s="7"/>
    </row>
    <row r="10" spans="1:16" s="12" customFormat="1" ht="86.25" customHeight="1" x14ac:dyDescent="0.25">
      <c r="A10" s="9" t="s">
        <v>0</v>
      </c>
      <c r="B10" s="9" t="s">
        <v>191</v>
      </c>
      <c r="C10" s="9" t="s">
        <v>1</v>
      </c>
      <c r="D10" s="9" t="s">
        <v>192</v>
      </c>
      <c r="E10" s="9" t="s">
        <v>2</v>
      </c>
      <c r="F10" s="9" t="s">
        <v>193</v>
      </c>
      <c r="G10" s="9" t="s">
        <v>182</v>
      </c>
      <c r="H10" s="9" t="s">
        <v>183</v>
      </c>
      <c r="I10" s="9" t="s">
        <v>3</v>
      </c>
      <c r="J10" s="10" t="s">
        <v>183</v>
      </c>
      <c r="K10" s="9" t="s">
        <v>184</v>
      </c>
      <c r="L10" s="9" t="s">
        <v>182</v>
      </c>
      <c r="M10" s="9" t="s">
        <v>3</v>
      </c>
      <c r="N10" s="11" t="s">
        <v>181</v>
      </c>
      <c r="O10" s="9"/>
      <c r="P10" s="9" t="s">
        <v>175</v>
      </c>
    </row>
    <row r="11" spans="1:16" ht="21.75" customHeight="1" x14ac:dyDescent="0.25">
      <c r="A11" s="34" t="s">
        <v>4</v>
      </c>
      <c r="B11" s="34"/>
      <c r="C11" s="34"/>
      <c r="D11" s="34"/>
      <c r="E11" s="34"/>
      <c r="F11" s="34"/>
      <c r="G11" s="34"/>
      <c r="H11" s="34"/>
      <c r="I11" s="34"/>
      <c r="J11" s="11"/>
      <c r="K11" s="11"/>
      <c r="L11" s="13"/>
      <c r="M11" s="14"/>
      <c r="N11" s="11"/>
      <c r="O11" s="9"/>
      <c r="P11" s="15"/>
    </row>
    <row r="12" spans="1:16" ht="35.25" customHeight="1" x14ac:dyDescent="0.25">
      <c r="A12" s="34" t="s">
        <v>5</v>
      </c>
      <c r="B12" s="34"/>
      <c r="C12" s="34"/>
      <c r="D12" s="34"/>
      <c r="E12" s="34"/>
      <c r="F12" s="34"/>
      <c r="G12" s="34"/>
      <c r="H12" s="34"/>
      <c r="I12" s="34"/>
      <c r="J12" s="11"/>
      <c r="K12" s="11"/>
      <c r="L12" s="11"/>
      <c r="M12" s="14"/>
      <c r="N12" s="11"/>
      <c r="O12" s="9"/>
      <c r="P12" s="15"/>
    </row>
    <row r="13" spans="1:16" ht="35.25" customHeight="1" x14ac:dyDescent="0.25">
      <c r="A13" s="9">
        <v>1</v>
      </c>
      <c r="B13" s="9" t="s">
        <v>6</v>
      </c>
      <c r="C13" s="9" t="s">
        <v>6</v>
      </c>
      <c r="D13" s="9" t="s">
        <v>6</v>
      </c>
      <c r="E13" s="9" t="s">
        <v>6</v>
      </c>
      <c r="F13" s="9"/>
      <c r="G13" s="9"/>
      <c r="H13" s="9"/>
      <c r="I13" s="9"/>
      <c r="J13" s="10"/>
      <c r="K13" s="9"/>
      <c r="L13" s="9"/>
      <c r="M13" s="9" t="s">
        <v>6</v>
      </c>
      <c r="N13" s="11"/>
      <c r="O13" s="9"/>
      <c r="P13" s="9"/>
    </row>
    <row r="14" spans="1:16" ht="35.25" hidden="1" customHeight="1" x14ac:dyDescent="0.25">
      <c r="A14" s="9" t="s">
        <v>7</v>
      </c>
      <c r="B14" s="15" t="s">
        <v>8</v>
      </c>
      <c r="C14" s="15"/>
      <c r="D14" s="15"/>
      <c r="E14" s="15"/>
      <c r="F14" s="15"/>
      <c r="G14" s="15"/>
      <c r="H14" s="15"/>
      <c r="I14" s="15"/>
      <c r="J14" s="14"/>
      <c r="K14" s="15"/>
      <c r="L14" s="15"/>
      <c r="M14" s="15"/>
      <c r="N14" s="13"/>
      <c r="O14" s="15"/>
      <c r="P14" s="15"/>
    </row>
    <row r="15" spans="1:16" ht="35.25" hidden="1" customHeight="1" x14ac:dyDescent="0.25">
      <c r="A15" s="16" t="s">
        <v>9</v>
      </c>
      <c r="B15" s="15" t="s">
        <v>10</v>
      </c>
      <c r="C15" s="9" t="s">
        <v>11</v>
      </c>
      <c r="D15" s="9" t="s">
        <v>12</v>
      </c>
      <c r="E15" s="9" t="s">
        <v>13</v>
      </c>
      <c r="F15" s="9"/>
      <c r="G15" s="9"/>
      <c r="H15" s="9"/>
      <c r="I15" s="9"/>
      <c r="J15" s="10"/>
      <c r="K15" s="9"/>
      <c r="L15" s="9"/>
      <c r="M15" s="9"/>
      <c r="N15" s="11"/>
      <c r="O15" s="9"/>
      <c r="P15" s="9"/>
    </row>
    <row r="16" spans="1:16" ht="35.25" hidden="1" customHeight="1" x14ac:dyDescent="0.25">
      <c r="A16" s="16" t="s">
        <v>14</v>
      </c>
      <c r="B16" s="15" t="s">
        <v>15</v>
      </c>
      <c r="C16" s="9" t="s">
        <v>11</v>
      </c>
      <c r="D16" s="9" t="s">
        <v>12</v>
      </c>
      <c r="E16" s="9" t="s">
        <v>13</v>
      </c>
      <c r="F16" s="9"/>
      <c r="G16" s="9"/>
      <c r="H16" s="9"/>
      <c r="I16" s="9"/>
      <c r="J16" s="10"/>
      <c r="K16" s="9"/>
      <c r="L16" s="9"/>
      <c r="M16" s="9"/>
      <c r="N16" s="11"/>
      <c r="O16" s="9"/>
      <c r="P16" s="9"/>
    </row>
    <row r="17" spans="1:18" ht="35.25" hidden="1" customHeight="1" x14ac:dyDescent="0.25">
      <c r="A17" s="16" t="s">
        <v>16</v>
      </c>
      <c r="B17" s="15" t="s">
        <v>17</v>
      </c>
      <c r="C17" s="9" t="s">
        <v>11</v>
      </c>
      <c r="D17" s="9" t="s">
        <v>12</v>
      </c>
      <c r="E17" s="9" t="s">
        <v>13</v>
      </c>
      <c r="F17" s="9"/>
      <c r="G17" s="9"/>
      <c r="H17" s="9"/>
      <c r="I17" s="9"/>
      <c r="J17" s="10"/>
      <c r="K17" s="9"/>
      <c r="L17" s="9"/>
      <c r="M17" s="9"/>
      <c r="N17" s="11"/>
      <c r="O17" s="9"/>
      <c r="P17" s="9"/>
    </row>
    <row r="18" spans="1:18" ht="35.25" hidden="1" customHeight="1" x14ac:dyDescent="0.25">
      <c r="A18" s="16" t="s">
        <v>18</v>
      </c>
      <c r="B18" s="15" t="s">
        <v>19</v>
      </c>
      <c r="C18" s="9" t="s">
        <v>11</v>
      </c>
      <c r="D18" s="9" t="s">
        <v>12</v>
      </c>
      <c r="E18" s="9" t="s">
        <v>13</v>
      </c>
      <c r="F18" s="9"/>
      <c r="G18" s="9"/>
      <c r="H18" s="9"/>
      <c r="I18" s="9"/>
      <c r="J18" s="10"/>
      <c r="K18" s="9"/>
      <c r="L18" s="9"/>
      <c r="M18" s="9"/>
      <c r="N18" s="11"/>
      <c r="O18" s="9"/>
      <c r="P18" s="9"/>
    </row>
    <row r="19" spans="1:18" ht="35.25" hidden="1" customHeight="1" x14ac:dyDescent="0.25">
      <c r="A19" s="16" t="s">
        <v>20</v>
      </c>
      <c r="B19" s="15" t="s">
        <v>21</v>
      </c>
      <c r="C19" s="9" t="s">
        <v>11</v>
      </c>
      <c r="D19" s="9" t="s">
        <v>12</v>
      </c>
      <c r="E19" s="9" t="s">
        <v>13</v>
      </c>
      <c r="F19" s="9"/>
      <c r="G19" s="9"/>
      <c r="H19" s="9"/>
      <c r="I19" s="9"/>
      <c r="J19" s="10"/>
      <c r="K19" s="9"/>
      <c r="L19" s="9"/>
      <c r="M19" s="9"/>
      <c r="N19" s="11"/>
      <c r="O19" s="9"/>
      <c r="P19" s="9"/>
    </row>
    <row r="20" spans="1:18" ht="35.25" hidden="1" customHeight="1" x14ac:dyDescent="0.25">
      <c r="A20" s="16" t="s">
        <v>22</v>
      </c>
      <c r="B20" s="15" t="s">
        <v>23</v>
      </c>
      <c r="C20" s="9" t="s">
        <v>11</v>
      </c>
      <c r="D20" s="9" t="s">
        <v>12</v>
      </c>
      <c r="E20" s="9" t="s">
        <v>13</v>
      </c>
      <c r="F20" s="9"/>
      <c r="G20" s="9"/>
      <c r="H20" s="9"/>
      <c r="I20" s="9"/>
      <c r="J20" s="10"/>
      <c r="K20" s="9"/>
      <c r="L20" s="9"/>
      <c r="M20" s="9"/>
      <c r="N20" s="11"/>
      <c r="O20" s="9"/>
      <c r="P20" s="9"/>
    </row>
    <row r="21" spans="1:18" ht="35.25" hidden="1" customHeight="1" x14ac:dyDescent="0.25">
      <c r="A21" s="16" t="s">
        <v>24</v>
      </c>
      <c r="B21" s="15" t="s">
        <v>25</v>
      </c>
      <c r="C21" s="9" t="s">
        <v>11</v>
      </c>
      <c r="D21" s="9" t="s">
        <v>12</v>
      </c>
      <c r="E21" s="9" t="s">
        <v>13</v>
      </c>
      <c r="F21" s="9"/>
      <c r="G21" s="9"/>
      <c r="H21" s="9"/>
      <c r="I21" s="9"/>
      <c r="J21" s="10"/>
      <c r="K21" s="9"/>
      <c r="L21" s="9"/>
      <c r="M21" s="9"/>
      <c r="N21" s="11"/>
      <c r="O21" s="9"/>
      <c r="P21" s="9"/>
    </row>
    <row r="22" spans="1:18" ht="35.25" hidden="1" customHeight="1" x14ac:dyDescent="0.25">
      <c r="A22" s="9" t="s">
        <v>26</v>
      </c>
      <c r="B22" s="15" t="s">
        <v>27</v>
      </c>
      <c r="C22" s="9" t="s">
        <v>28</v>
      </c>
      <c r="D22" s="9" t="s">
        <v>12</v>
      </c>
      <c r="E22" s="9" t="s">
        <v>13</v>
      </c>
      <c r="F22" s="9"/>
      <c r="G22" s="9"/>
      <c r="H22" s="9"/>
      <c r="I22" s="9"/>
      <c r="J22" s="10"/>
      <c r="K22" s="9"/>
      <c r="L22" s="9"/>
      <c r="M22" s="9"/>
      <c r="N22" s="11"/>
      <c r="O22" s="9"/>
      <c r="P22" s="9"/>
    </row>
    <row r="23" spans="1:18" ht="35.25" hidden="1" customHeight="1" x14ac:dyDescent="0.25">
      <c r="A23" s="9" t="s">
        <v>29</v>
      </c>
      <c r="B23" s="15" t="s">
        <v>27</v>
      </c>
      <c r="C23" s="9" t="s">
        <v>28</v>
      </c>
      <c r="D23" s="9" t="s">
        <v>12</v>
      </c>
      <c r="E23" s="9" t="s">
        <v>13</v>
      </c>
      <c r="F23" s="9"/>
      <c r="G23" s="9"/>
      <c r="H23" s="9"/>
      <c r="I23" s="9"/>
      <c r="J23" s="10"/>
      <c r="K23" s="9"/>
      <c r="L23" s="9"/>
      <c r="M23" s="9"/>
      <c r="N23" s="11"/>
      <c r="O23" s="9"/>
      <c r="P23" s="9"/>
    </row>
    <row r="24" spans="1:18" ht="35.25" customHeight="1" x14ac:dyDescent="0.25">
      <c r="A24" s="34" t="s">
        <v>30</v>
      </c>
      <c r="B24" s="34"/>
      <c r="C24" s="34"/>
      <c r="D24" s="34"/>
      <c r="E24" s="34"/>
      <c r="F24" s="34"/>
      <c r="G24" s="34"/>
      <c r="H24" s="34"/>
      <c r="I24" s="34"/>
      <c r="J24" s="11"/>
      <c r="K24" s="11"/>
      <c r="L24" s="11"/>
      <c r="M24" s="14"/>
      <c r="N24" s="7"/>
      <c r="O24" s="9"/>
      <c r="P24" s="15"/>
    </row>
    <row r="25" spans="1:18" ht="35.25" customHeight="1" x14ac:dyDescent="0.25">
      <c r="A25" s="9">
        <v>2</v>
      </c>
      <c r="B25" s="9" t="s">
        <v>6</v>
      </c>
      <c r="C25" s="9" t="s">
        <v>6</v>
      </c>
      <c r="D25" s="9" t="s">
        <v>6</v>
      </c>
      <c r="E25" s="9" t="s">
        <v>6</v>
      </c>
      <c r="F25" s="9"/>
      <c r="G25" s="9"/>
      <c r="H25" s="9"/>
      <c r="I25" s="9"/>
      <c r="J25" s="10"/>
      <c r="K25" s="9"/>
      <c r="L25" s="9"/>
      <c r="M25" s="9" t="s">
        <v>6</v>
      </c>
      <c r="N25" s="11"/>
      <c r="O25" s="9"/>
      <c r="P25" s="9"/>
    </row>
    <row r="26" spans="1:18" s="12" customFormat="1" ht="35.25" customHeight="1" x14ac:dyDescent="0.25">
      <c r="A26" s="9" t="s">
        <v>31</v>
      </c>
      <c r="B26" s="34" t="s">
        <v>32</v>
      </c>
      <c r="C26" s="34"/>
      <c r="D26" s="34"/>
      <c r="E26" s="34"/>
      <c r="F26" s="9"/>
      <c r="G26" s="9"/>
      <c r="H26" s="9"/>
      <c r="I26" s="9"/>
      <c r="J26" s="10"/>
      <c r="K26" s="10"/>
      <c r="L26" s="10"/>
      <c r="M26" s="15"/>
      <c r="N26" s="13"/>
      <c r="O26" s="15"/>
      <c r="P26" s="15"/>
    </row>
    <row r="27" spans="1:18" ht="57.75" customHeight="1" x14ac:dyDescent="0.25">
      <c r="A27" s="9" t="s">
        <v>33</v>
      </c>
      <c r="B27" s="15" t="s">
        <v>34</v>
      </c>
      <c r="C27" s="9" t="s">
        <v>186</v>
      </c>
      <c r="D27" s="9" t="s">
        <v>173</v>
      </c>
      <c r="E27" s="9" t="s">
        <v>35</v>
      </c>
      <c r="F27" s="17">
        <f t="shared" ref="F27:F58" si="0">H27*1.034</f>
        <v>170.24196610169494</v>
      </c>
      <c r="G27" s="17">
        <f>F27/1.2</f>
        <v>141.8683050847458</v>
      </c>
      <c r="H27" s="17">
        <v>164.64406779661019</v>
      </c>
      <c r="I27" s="17">
        <v>161.9</v>
      </c>
      <c r="J27" s="17">
        <f>L27*1.2</f>
        <v>164.64406779661019</v>
      </c>
      <c r="K27" s="17">
        <f>J27/1.2</f>
        <v>137.20338983050848</v>
      </c>
      <c r="L27" s="17">
        <f>I27/1.18</f>
        <v>137.20338983050848</v>
      </c>
      <c r="M27" s="9">
        <v>154</v>
      </c>
      <c r="N27" s="18">
        <f>M27*1.051</f>
        <v>161.85399999999998</v>
      </c>
      <c r="O27" s="17">
        <f>M27*1.051</f>
        <v>161.85399999999998</v>
      </c>
      <c r="P27" s="19">
        <f>I27/M27*100</f>
        <v>105.12987012987014</v>
      </c>
      <c r="Q27" s="20">
        <f>I27-O27</f>
        <v>4.6000000000020691E-2</v>
      </c>
      <c r="R27" s="20">
        <f>Q27/I27*100</f>
        <v>2.8412600370611912E-2</v>
      </c>
    </row>
    <row r="28" spans="1:18" ht="57.75" customHeight="1" x14ac:dyDescent="0.25">
      <c r="A28" s="9" t="s">
        <v>36</v>
      </c>
      <c r="B28" s="15" t="s">
        <v>37</v>
      </c>
      <c r="C28" s="9" t="s">
        <v>186</v>
      </c>
      <c r="D28" s="9" t="s">
        <v>173</v>
      </c>
      <c r="E28" s="9" t="s">
        <v>35</v>
      </c>
      <c r="F28" s="17">
        <f t="shared" si="0"/>
        <v>1364.88</v>
      </c>
      <c r="G28" s="17">
        <f t="shared" ref="G28:G91" si="1">F28/1.2</f>
        <v>1137.4000000000001</v>
      </c>
      <c r="H28" s="17">
        <v>1320</v>
      </c>
      <c r="I28" s="17">
        <v>1298</v>
      </c>
      <c r="J28" s="17">
        <f t="shared" ref="J28:J91" si="2">L28*1.2</f>
        <v>1320</v>
      </c>
      <c r="K28" s="17">
        <f t="shared" ref="K28:K91" si="3">J28/1.2</f>
        <v>1100</v>
      </c>
      <c r="L28" s="17">
        <f t="shared" ref="L28:L91" si="4">I28/1.18</f>
        <v>1100</v>
      </c>
      <c r="M28" s="9">
        <v>1235</v>
      </c>
      <c r="N28" s="18">
        <f t="shared" ref="N28:N91" si="5">M28*1.051</f>
        <v>1297.9849999999999</v>
      </c>
      <c r="O28" s="17">
        <f t="shared" ref="O28:O91" si="6">M28*1.051</f>
        <v>1297.9849999999999</v>
      </c>
      <c r="P28" s="19">
        <f t="shared" ref="P28:P91" si="7">I28/M28*100</f>
        <v>105.10121457489878</v>
      </c>
      <c r="Q28" s="20">
        <f t="shared" ref="Q28:Q91" si="8">I28-O28</f>
        <v>1.5000000000100044E-2</v>
      </c>
      <c r="R28" s="20">
        <f t="shared" ref="R28:R91" si="9">Q28/I28*100</f>
        <v>1.1556240369876769E-3</v>
      </c>
    </row>
    <row r="29" spans="1:18" ht="57.75" customHeight="1" x14ac:dyDescent="0.25">
      <c r="A29" s="9" t="s">
        <v>38</v>
      </c>
      <c r="B29" s="15" t="s">
        <v>39</v>
      </c>
      <c r="C29" s="9" t="s">
        <v>186</v>
      </c>
      <c r="D29" s="9" t="s">
        <v>173</v>
      </c>
      <c r="E29" s="9" t="s">
        <v>35</v>
      </c>
      <c r="F29" s="17">
        <f t="shared" si="0"/>
        <v>1025.2372881355932</v>
      </c>
      <c r="G29" s="17">
        <f t="shared" si="1"/>
        <v>854.36440677966107</v>
      </c>
      <c r="H29" s="17">
        <v>991.52542372881351</v>
      </c>
      <c r="I29" s="17">
        <v>975</v>
      </c>
      <c r="J29" s="17">
        <f t="shared" si="2"/>
        <v>991.52542372881351</v>
      </c>
      <c r="K29" s="17">
        <f t="shared" si="3"/>
        <v>826.27118644067798</v>
      </c>
      <c r="L29" s="17">
        <f t="shared" si="4"/>
        <v>826.27118644067798</v>
      </c>
      <c r="M29" s="9">
        <v>928</v>
      </c>
      <c r="N29" s="18">
        <f t="shared" si="5"/>
        <v>975.32799999999997</v>
      </c>
      <c r="O29" s="17">
        <f t="shared" si="6"/>
        <v>975.32799999999997</v>
      </c>
      <c r="P29" s="19">
        <f t="shared" si="7"/>
        <v>105.06465517241379</v>
      </c>
      <c r="Q29" s="20">
        <f t="shared" si="8"/>
        <v>-0.32799999999997453</v>
      </c>
      <c r="R29" s="20">
        <f t="shared" si="9"/>
        <v>-3.3641025641023024E-2</v>
      </c>
    </row>
    <row r="30" spans="1:18" ht="57.75" customHeight="1" x14ac:dyDescent="0.25">
      <c r="A30" s="9" t="s">
        <v>40</v>
      </c>
      <c r="B30" s="15" t="s">
        <v>41</v>
      </c>
      <c r="C30" s="9" t="s">
        <v>186</v>
      </c>
      <c r="D30" s="9" t="s">
        <v>173</v>
      </c>
      <c r="E30" s="9" t="s">
        <v>35</v>
      </c>
      <c r="F30" s="17">
        <f t="shared" si="0"/>
        <v>531.54610169491525</v>
      </c>
      <c r="G30" s="17">
        <f t="shared" si="1"/>
        <v>442.95508474576275</v>
      </c>
      <c r="H30" s="17">
        <v>514.06779661016947</v>
      </c>
      <c r="I30" s="17">
        <v>505.5</v>
      </c>
      <c r="J30" s="17">
        <f t="shared" si="2"/>
        <v>514.06779661016947</v>
      </c>
      <c r="K30" s="17">
        <f t="shared" si="3"/>
        <v>428.38983050847457</v>
      </c>
      <c r="L30" s="17">
        <f t="shared" si="4"/>
        <v>428.38983050847457</v>
      </c>
      <c r="M30" s="9">
        <v>481</v>
      </c>
      <c r="N30" s="18">
        <f t="shared" si="5"/>
        <v>505.53099999999995</v>
      </c>
      <c r="O30" s="17">
        <f t="shared" si="6"/>
        <v>505.53099999999995</v>
      </c>
      <c r="P30" s="19">
        <f t="shared" si="7"/>
        <v>105.0935550935551</v>
      </c>
      <c r="Q30" s="20">
        <f t="shared" si="8"/>
        <v>-3.0999999999949068E-2</v>
      </c>
      <c r="R30" s="20">
        <f t="shared" si="9"/>
        <v>-6.1325420375764727E-3</v>
      </c>
    </row>
    <row r="31" spans="1:18" ht="57.75" customHeight="1" x14ac:dyDescent="0.25">
      <c r="A31" s="9" t="s">
        <v>42</v>
      </c>
      <c r="B31" s="15" t="s">
        <v>43</v>
      </c>
      <c r="C31" s="9" t="s">
        <v>186</v>
      </c>
      <c r="D31" s="9" t="s">
        <v>173</v>
      </c>
      <c r="E31" s="9" t="s">
        <v>35</v>
      </c>
      <c r="F31" s="17">
        <f t="shared" si="0"/>
        <v>409.04338983050849</v>
      </c>
      <c r="G31" s="17">
        <f t="shared" si="1"/>
        <v>340.86949152542377</v>
      </c>
      <c r="H31" s="17">
        <v>395.59322033898303</v>
      </c>
      <c r="I31" s="17">
        <v>389</v>
      </c>
      <c r="J31" s="17">
        <f t="shared" si="2"/>
        <v>395.59322033898303</v>
      </c>
      <c r="K31" s="17">
        <f t="shared" si="3"/>
        <v>329.66101694915255</v>
      </c>
      <c r="L31" s="17">
        <f t="shared" si="4"/>
        <v>329.66101694915255</v>
      </c>
      <c r="M31" s="9">
        <v>370</v>
      </c>
      <c r="N31" s="18">
        <f t="shared" si="5"/>
        <v>388.86999999999995</v>
      </c>
      <c r="O31" s="17">
        <f t="shared" si="6"/>
        <v>388.86999999999995</v>
      </c>
      <c r="P31" s="19">
        <f t="shared" si="7"/>
        <v>105.13513513513513</v>
      </c>
      <c r="Q31" s="20">
        <f t="shared" si="8"/>
        <v>0.1300000000000523</v>
      </c>
      <c r="R31" s="20">
        <f t="shared" si="9"/>
        <v>3.3419023136260231E-2</v>
      </c>
    </row>
    <row r="32" spans="1:18" s="12" customFormat="1" ht="57.75" customHeight="1" x14ac:dyDescent="0.25">
      <c r="A32" s="9" t="s">
        <v>44</v>
      </c>
      <c r="B32" s="15" t="s">
        <v>174</v>
      </c>
      <c r="C32" s="9" t="s">
        <v>186</v>
      </c>
      <c r="D32" s="9" t="s">
        <v>173</v>
      </c>
      <c r="E32" s="9" t="s">
        <v>35</v>
      </c>
      <c r="F32" s="17">
        <f t="shared" si="0"/>
        <v>217.66576271186443</v>
      </c>
      <c r="G32" s="17">
        <f t="shared" si="1"/>
        <v>181.38813559322037</v>
      </c>
      <c r="H32" s="17">
        <v>210.5084745762712</v>
      </c>
      <c r="I32" s="17">
        <v>207</v>
      </c>
      <c r="J32" s="17">
        <f t="shared" si="2"/>
        <v>210.5084745762712</v>
      </c>
      <c r="K32" s="17">
        <f t="shared" si="3"/>
        <v>175.42372881355934</v>
      </c>
      <c r="L32" s="17">
        <f t="shared" si="4"/>
        <v>175.42372881355934</v>
      </c>
      <c r="M32" s="9">
        <v>197</v>
      </c>
      <c r="N32" s="18">
        <f t="shared" si="5"/>
        <v>207.047</v>
      </c>
      <c r="O32" s="17">
        <f t="shared" si="6"/>
        <v>207.047</v>
      </c>
      <c r="P32" s="19">
        <f t="shared" si="7"/>
        <v>105.07614213197969</v>
      </c>
      <c r="Q32" s="20">
        <f t="shared" si="8"/>
        <v>-4.6999999999997044E-2</v>
      </c>
      <c r="R32" s="20">
        <f t="shared" si="9"/>
        <v>-2.2705314009660409E-2</v>
      </c>
    </row>
    <row r="33" spans="1:18" s="12" customFormat="1" ht="57.75" customHeight="1" x14ac:dyDescent="0.25">
      <c r="A33" s="9" t="s">
        <v>45</v>
      </c>
      <c r="B33" s="15" t="s">
        <v>46</v>
      </c>
      <c r="C33" s="9" t="s">
        <v>186</v>
      </c>
      <c r="D33" s="9" t="s">
        <v>173</v>
      </c>
      <c r="E33" s="9" t="s">
        <v>35</v>
      </c>
      <c r="F33" s="17">
        <f t="shared" si="0"/>
        <v>613.35477966101689</v>
      </c>
      <c r="G33" s="17">
        <f t="shared" si="1"/>
        <v>511.12898305084741</v>
      </c>
      <c r="H33" s="17">
        <v>593.18644067796606</v>
      </c>
      <c r="I33" s="17">
        <v>583.29999999999995</v>
      </c>
      <c r="J33" s="17">
        <f t="shared" si="2"/>
        <v>593.18644067796606</v>
      </c>
      <c r="K33" s="17">
        <f t="shared" si="3"/>
        <v>494.32203389830505</v>
      </c>
      <c r="L33" s="17">
        <f t="shared" si="4"/>
        <v>494.32203389830505</v>
      </c>
      <c r="M33" s="9">
        <v>555</v>
      </c>
      <c r="N33" s="18">
        <f t="shared" si="5"/>
        <v>583.30499999999995</v>
      </c>
      <c r="O33" s="17">
        <f t="shared" si="6"/>
        <v>583.30499999999995</v>
      </c>
      <c r="P33" s="19">
        <f t="shared" si="7"/>
        <v>105.09909909909909</v>
      </c>
      <c r="Q33" s="20">
        <f t="shared" si="8"/>
        <v>-4.9999999999954525E-3</v>
      </c>
      <c r="R33" s="20">
        <f t="shared" si="9"/>
        <v>-8.5719183953290813E-4</v>
      </c>
    </row>
    <row r="34" spans="1:18" s="12" customFormat="1" ht="57.75" customHeight="1" x14ac:dyDescent="0.25">
      <c r="A34" s="9" t="s">
        <v>47</v>
      </c>
      <c r="B34" s="15" t="s">
        <v>48</v>
      </c>
      <c r="C34" s="9" t="s">
        <v>186</v>
      </c>
      <c r="D34" s="9" t="s">
        <v>173</v>
      </c>
      <c r="E34" s="9" t="s">
        <v>35</v>
      </c>
      <c r="F34" s="17">
        <f t="shared" si="0"/>
        <v>265.19471186440677</v>
      </c>
      <c r="G34" s="17">
        <f t="shared" si="1"/>
        <v>220.99559322033898</v>
      </c>
      <c r="H34" s="17">
        <v>256.47457627118644</v>
      </c>
      <c r="I34" s="17">
        <v>252.2</v>
      </c>
      <c r="J34" s="17">
        <f t="shared" si="2"/>
        <v>256.47457627118644</v>
      </c>
      <c r="K34" s="17">
        <f t="shared" si="3"/>
        <v>213.72881355932205</v>
      </c>
      <c r="L34" s="17">
        <f t="shared" si="4"/>
        <v>213.72881355932205</v>
      </c>
      <c r="M34" s="9">
        <v>240</v>
      </c>
      <c r="N34" s="18">
        <f t="shared" si="5"/>
        <v>252.23999999999998</v>
      </c>
      <c r="O34" s="17">
        <f t="shared" si="6"/>
        <v>252.23999999999998</v>
      </c>
      <c r="P34" s="19">
        <f t="shared" si="7"/>
        <v>105.08333333333333</v>
      </c>
      <c r="Q34" s="20">
        <f t="shared" si="8"/>
        <v>-3.9999999999992042E-2</v>
      </c>
      <c r="R34" s="20">
        <f t="shared" si="9"/>
        <v>-1.5860428231559098E-2</v>
      </c>
    </row>
    <row r="35" spans="1:18" s="12" customFormat="1" ht="57.75" customHeight="1" x14ac:dyDescent="0.25">
      <c r="A35" s="9" t="s">
        <v>49</v>
      </c>
      <c r="B35" s="15" t="s">
        <v>50</v>
      </c>
      <c r="C35" s="9" t="s">
        <v>186</v>
      </c>
      <c r="D35" s="9" t="s">
        <v>173</v>
      </c>
      <c r="E35" s="9" t="s">
        <v>35</v>
      </c>
      <c r="F35" s="17">
        <f t="shared" si="0"/>
        <v>513.88047457627124</v>
      </c>
      <c r="G35" s="17">
        <f t="shared" si="1"/>
        <v>428.23372881355937</v>
      </c>
      <c r="H35" s="17">
        <v>496.98305084745766</v>
      </c>
      <c r="I35" s="17">
        <v>488.7</v>
      </c>
      <c r="J35" s="17">
        <f t="shared" si="2"/>
        <v>496.98305084745766</v>
      </c>
      <c r="K35" s="17">
        <f t="shared" si="3"/>
        <v>414.15254237288138</v>
      </c>
      <c r="L35" s="17">
        <f t="shared" si="4"/>
        <v>414.15254237288138</v>
      </c>
      <c r="M35" s="9">
        <v>465</v>
      </c>
      <c r="N35" s="18">
        <f t="shared" si="5"/>
        <v>488.71499999999997</v>
      </c>
      <c r="O35" s="17">
        <f t="shared" si="6"/>
        <v>488.71499999999997</v>
      </c>
      <c r="P35" s="19">
        <f t="shared" si="7"/>
        <v>105.0967741935484</v>
      </c>
      <c r="Q35" s="20">
        <f t="shared" si="8"/>
        <v>-1.4999999999986358E-2</v>
      </c>
      <c r="R35" s="20">
        <f t="shared" si="9"/>
        <v>-3.0693677102488965E-3</v>
      </c>
    </row>
    <row r="36" spans="1:18" s="12" customFormat="1" ht="57.75" customHeight="1" x14ac:dyDescent="0.25">
      <c r="A36" s="9" t="s">
        <v>51</v>
      </c>
      <c r="B36" s="15" t="s">
        <v>52</v>
      </c>
      <c r="C36" s="9" t="s">
        <v>186</v>
      </c>
      <c r="D36" s="9" t="s">
        <v>173</v>
      </c>
      <c r="E36" s="9" t="s">
        <v>35</v>
      </c>
      <c r="F36" s="17">
        <f t="shared" si="0"/>
        <v>2335.4379661016951</v>
      </c>
      <c r="G36" s="17">
        <f t="shared" si="1"/>
        <v>1946.1983050847459</v>
      </c>
      <c r="H36" s="17">
        <v>2258.6440677966102</v>
      </c>
      <c r="I36" s="17">
        <v>2221</v>
      </c>
      <c r="J36" s="17">
        <f t="shared" si="2"/>
        <v>2258.6440677966102</v>
      </c>
      <c r="K36" s="17">
        <f t="shared" si="3"/>
        <v>1882.2033898305085</v>
      </c>
      <c r="L36" s="17">
        <f t="shared" si="4"/>
        <v>1882.2033898305085</v>
      </c>
      <c r="M36" s="9">
        <v>2113</v>
      </c>
      <c r="N36" s="18">
        <f t="shared" si="5"/>
        <v>2220.7629999999999</v>
      </c>
      <c r="O36" s="17">
        <f t="shared" si="6"/>
        <v>2220.7629999999999</v>
      </c>
      <c r="P36" s="19">
        <f t="shared" si="7"/>
        <v>105.11121628017037</v>
      </c>
      <c r="Q36" s="20">
        <f t="shared" si="8"/>
        <v>0.23700000000008004</v>
      </c>
      <c r="R36" s="20">
        <f t="shared" si="9"/>
        <v>1.0670868977941469E-2</v>
      </c>
    </row>
    <row r="37" spans="1:18" s="12" customFormat="1" ht="57.75" customHeight="1" x14ac:dyDescent="0.25">
      <c r="A37" s="9" t="s">
        <v>53</v>
      </c>
      <c r="B37" s="15" t="s">
        <v>54</v>
      </c>
      <c r="C37" s="9" t="s">
        <v>186</v>
      </c>
      <c r="D37" s="9" t="s">
        <v>173</v>
      </c>
      <c r="E37" s="9" t="s">
        <v>35</v>
      </c>
      <c r="F37" s="17">
        <f t="shared" si="0"/>
        <v>1912.7247457627118</v>
      </c>
      <c r="G37" s="17">
        <f t="shared" si="1"/>
        <v>1593.9372881355932</v>
      </c>
      <c r="H37" s="17">
        <v>1849.8305084745762</v>
      </c>
      <c r="I37" s="17">
        <v>1819</v>
      </c>
      <c r="J37" s="17">
        <f t="shared" si="2"/>
        <v>1849.8305084745762</v>
      </c>
      <c r="K37" s="17">
        <f t="shared" si="3"/>
        <v>1541.5254237288136</v>
      </c>
      <c r="L37" s="17">
        <f t="shared" si="4"/>
        <v>1541.5254237288136</v>
      </c>
      <c r="M37" s="9">
        <v>1731</v>
      </c>
      <c r="N37" s="18">
        <f t="shared" si="5"/>
        <v>1819.2809999999999</v>
      </c>
      <c r="O37" s="17">
        <f t="shared" si="6"/>
        <v>1819.2809999999999</v>
      </c>
      <c r="P37" s="19">
        <f t="shared" si="7"/>
        <v>105.0837666088966</v>
      </c>
      <c r="Q37" s="20">
        <f t="shared" si="8"/>
        <v>-0.28099999999994907</v>
      </c>
      <c r="R37" s="20">
        <f t="shared" si="9"/>
        <v>-1.5448048378226997E-2</v>
      </c>
    </row>
    <row r="38" spans="1:18" s="12" customFormat="1" ht="57.75" customHeight="1" x14ac:dyDescent="0.25">
      <c r="A38" s="9" t="s">
        <v>55</v>
      </c>
      <c r="B38" s="15" t="s">
        <v>56</v>
      </c>
      <c r="C38" s="9" t="s">
        <v>186</v>
      </c>
      <c r="D38" s="9" t="s">
        <v>173</v>
      </c>
      <c r="E38" s="9" t="s">
        <v>35</v>
      </c>
      <c r="F38" s="17">
        <f t="shared" si="0"/>
        <v>1315.4583050847459</v>
      </c>
      <c r="G38" s="17">
        <f t="shared" si="1"/>
        <v>1096.2152542372883</v>
      </c>
      <c r="H38" s="17">
        <v>1272.2033898305085</v>
      </c>
      <c r="I38" s="17">
        <v>1251</v>
      </c>
      <c r="J38" s="17">
        <f t="shared" si="2"/>
        <v>1272.2033898305085</v>
      </c>
      <c r="K38" s="17">
        <f t="shared" si="3"/>
        <v>1060.1694915254238</v>
      </c>
      <c r="L38" s="17">
        <f t="shared" si="4"/>
        <v>1060.1694915254238</v>
      </c>
      <c r="M38" s="9">
        <v>1190</v>
      </c>
      <c r="N38" s="18">
        <f t="shared" si="5"/>
        <v>1250.6899999999998</v>
      </c>
      <c r="O38" s="17">
        <f t="shared" si="6"/>
        <v>1250.6899999999998</v>
      </c>
      <c r="P38" s="19">
        <f t="shared" si="7"/>
        <v>105.12605042016807</v>
      </c>
      <c r="Q38" s="20">
        <f t="shared" si="8"/>
        <v>0.3100000000001728</v>
      </c>
      <c r="R38" s="20">
        <f t="shared" si="9"/>
        <v>2.4780175859326365E-2</v>
      </c>
    </row>
    <row r="39" spans="1:18" s="12" customFormat="1" ht="57.75" customHeight="1" x14ac:dyDescent="0.25">
      <c r="A39" s="9" t="s">
        <v>57</v>
      </c>
      <c r="B39" s="15" t="s">
        <v>58</v>
      </c>
      <c r="C39" s="9" t="s">
        <v>186</v>
      </c>
      <c r="D39" s="9" t="s">
        <v>173</v>
      </c>
      <c r="E39" s="9" t="s">
        <v>35</v>
      </c>
      <c r="F39" s="17">
        <f t="shared" si="0"/>
        <v>3094.6393220338987</v>
      </c>
      <c r="G39" s="17">
        <f t="shared" si="1"/>
        <v>2578.8661016949159</v>
      </c>
      <c r="H39" s="17">
        <v>2992.8813559322039</v>
      </c>
      <c r="I39" s="17">
        <v>2943</v>
      </c>
      <c r="J39" s="17">
        <f t="shared" si="2"/>
        <v>2992.8813559322039</v>
      </c>
      <c r="K39" s="17">
        <f t="shared" si="3"/>
        <v>2494.0677966101698</v>
      </c>
      <c r="L39" s="17">
        <f t="shared" si="4"/>
        <v>2494.0677966101698</v>
      </c>
      <c r="M39" s="9">
        <v>2800</v>
      </c>
      <c r="N39" s="18">
        <f t="shared" si="5"/>
        <v>2942.7999999999997</v>
      </c>
      <c r="O39" s="17">
        <f t="shared" si="6"/>
        <v>2942.7999999999997</v>
      </c>
      <c r="P39" s="19">
        <f t="shared" si="7"/>
        <v>105.10714285714286</v>
      </c>
      <c r="Q39" s="20">
        <f t="shared" si="8"/>
        <v>0.20000000000027285</v>
      </c>
      <c r="R39" s="20">
        <f t="shared" si="9"/>
        <v>6.7957866123096447E-3</v>
      </c>
    </row>
    <row r="40" spans="1:18" s="12" customFormat="1" ht="57.75" customHeight="1" x14ac:dyDescent="0.25">
      <c r="A40" s="9" t="s">
        <v>59</v>
      </c>
      <c r="B40" s="15" t="s">
        <v>60</v>
      </c>
      <c r="C40" s="9" t="s">
        <v>186</v>
      </c>
      <c r="D40" s="9" t="s">
        <v>173</v>
      </c>
      <c r="E40" s="9" t="s">
        <v>35</v>
      </c>
      <c r="F40" s="17">
        <f t="shared" si="0"/>
        <v>2809.6759322033899</v>
      </c>
      <c r="G40" s="17">
        <f t="shared" si="1"/>
        <v>2341.3966101694919</v>
      </c>
      <c r="H40" s="17">
        <v>2717.2881355932204</v>
      </c>
      <c r="I40" s="17">
        <v>2672</v>
      </c>
      <c r="J40" s="17">
        <f t="shared" si="2"/>
        <v>2717.2881355932204</v>
      </c>
      <c r="K40" s="17">
        <f t="shared" si="3"/>
        <v>2264.406779661017</v>
      </c>
      <c r="L40" s="17">
        <f t="shared" si="4"/>
        <v>2264.406779661017</v>
      </c>
      <c r="M40" s="9">
        <v>2542</v>
      </c>
      <c r="N40" s="18">
        <f t="shared" si="5"/>
        <v>2671.6419999999998</v>
      </c>
      <c r="O40" s="17">
        <f t="shared" si="6"/>
        <v>2671.6419999999998</v>
      </c>
      <c r="P40" s="19">
        <f t="shared" si="7"/>
        <v>105.1140833988985</v>
      </c>
      <c r="Q40" s="20">
        <f t="shared" si="8"/>
        <v>0.35800000000017462</v>
      </c>
      <c r="R40" s="20">
        <f t="shared" si="9"/>
        <v>1.3398203592820908E-2</v>
      </c>
    </row>
    <row r="41" spans="1:18" s="12" customFormat="1" ht="57.75" customHeight="1" x14ac:dyDescent="0.25">
      <c r="A41" s="9" t="s">
        <v>61</v>
      </c>
      <c r="B41" s="15" t="s">
        <v>62</v>
      </c>
      <c r="C41" s="9" t="s">
        <v>186</v>
      </c>
      <c r="D41" s="9" t="s">
        <v>173</v>
      </c>
      <c r="E41" s="9" t="s">
        <v>35</v>
      </c>
      <c r="F41" s="17">
        <f t="shared" si="0"/>
        <v>1046.2677966101694</v>
      </c>
      <c r="G41" s="17">
        <f t="shared" si="1"/>
        <v>871.88983050847457</v>
      </c>
      <c r="H41" s="17">
        <v>1011.864406779661</v>
      </c>
      <c r="I41" s="17">
        <v>995</v>
      </c>
      <c r="J41" s="17">
        <f t="shared" si="2"/>
        <v>1011.864406779661</v>
      </c>
      <c r="K41" s="17">
        <f t="shared" si="3"/>
        <v>843.22033898305085</v>
      </c>
      <c r="L41" s="17">
        <f t="shared" si="4"/>
        <v>843.22033898305085</v>
      </c>
      <c r="M41" s="9">
        <v>947</v>
      </c>
      <c r="N41" s="18">
        <f t="shared" si="5"/>
        <v>995.29699999999991</v>
      </c>
      <c r="O41" s="17">
        <f t="shared" si="6"/>
        <v>995.29699999999991</v>
      </c>
      <c r="P41" s="19">
        <f t="shared" si="7"/>
        <v>105.06863780359028</v>
      </c>
      <c r="Q41" s="20">
        <f t="shared" si="8"/>
        <v>-0.29699999999991178</v>
      </c>
      <c r="R41" s="20">
        <f t="shared" si="9"/>
        <v>-2.9849246231146914E-2</v>
      </c>
    </row>
    <row r="42" spans="1:18" s="12" customFormat="1" ht="57.75" customHeight="1" x14ac:dyDescent="0.25">
      <c r="A42" s="9" t="s">
        <v>63</v>
      </c>
      <c r="B42" s="15" t="s">
        <v>64</v>
      </c>
      <c r="C42" s="9" t="s">
        <v>186</v>
      </c>
      <c r="D42" s="9" t="s">
        <v>173</v>
      </c>
      <c r="E42" s="9" t="s">
        <v>35</v>
      </c>
      <c r="F42" s="17">
        <f t="shared" si="0"/>
        <v>458.46508474576274</v>
      </c>
      <c r="G42" s="17">
        <f t="shared" si="1"/>
        <v>382.05423728813565</v>
      </c>
      <c r="H42" s="17">
        <v>443.38983050847457</v>
      </c>
      <c r="I42" s="17">
        <v>436</v>
      </c>
      <c r="J42" s="17">
        <f t="shared" si="2"/>
        <v>443.38983050847457</v>
      </c>
      <c r="K42" s="17">
        <f t="shared" si="3"/>
        <v>369.49152542372883</v>
      </c>
      <c r="L42" s="17">
        <f t="shared" si="4"/>
        <v>369.49152542372883</v>
      </c>
      <c r="M42" s="9">
        <v>415</v>
      </c>
      <c r="N42" s="18">
        <f t="shared" si="5"/>
        <v>436.16499999999996</v>
      </c>
      <c r="O42" s="17">
        <f t="shared" si="6"/>
        <v>436.16499999999996</v>
      </c>
      <c r="P42" s="19">
        <f t="shared" si="7"/>
        <v>105.06024096385542</v>
      </c>
      <c r="Q42" s="20">
        <f t="shared" si="8"/>
        <v>-0.16499999999996362</v>
      </c>
      <c r="R42" s="20">
        <f t="shared" si="9"/>
        <v>-3.7844036697239361E-2</v>
      </c>
    </row>
    <row r="43" spans="1:18" s="12" customFormat="1" ht="57.75" customHeight="1" x14ac:dyDescent="0.25">
      <c r="A43" s="9" t="s">
        <v>65</v>
      </c>
      <c r="B43" s="15" t="s">
        <v>66</v>
      </c>
      <c r="C43" s="9" t="s">
        <v>186</v>
      </c>
      <c r="D43" s="9" t="s">
        <v>173</v>
      </c>
      <c r="E43" s="9" t="s">
        <v>35</v>
      </c>
      <c r="F43" s="17">
        <f t="shared" si="0"/>
        <v>128.18094915254238</v>
      </c>
      <c r="G43" s="17">
        <f t="shared" si="1"/>
        <v>106.81745762711866</v>
      </c>
      <c r="H43" s="17">
        <v>123.96610169491527</v>
      </c>
      <c r="I43" s="17">
        <v>121.9</v>
      </c>
      <c r="J43" s="17">
        <f t="shared" si="2"/>
        <v>123.96610169491527</v>
      </c>
      <c r="K43" s="17">
        <f t="shared" si="3"/>
        <v>103.30508474576273</v>
      </c>
      <c r="L43" s="17">
        <f t="shared" si="4"/>
        <v>103.30508474576273</v>
      </c>
      <c r="M43" s="9">
        <v>116</v>
      </c>
      <c r="N43" s="18">
        <f t="shared" si="5"/>
        <v>121.916</v>
      </c>
      <c r="O43" s="17">
        <f t="shared" si="6"/>
        <v>121.916</v>
      </c>
      <c r="P43" s="19">
        <f t="shared" si="7"/>
        <v>105.08620689655173</v>
      </c>
      <c r="Q43" s="20">
        <f t="shared" si="8"/>
        <v>-1.5999999999991132E-2</v>
      </c>
      <c r="R43" s="20">
        <f t="shared" si="9"/>
        <v>-1.3125512715333168E-2</v>
      </c>
    </row>
    <row r="44" spans="1:18" s="12" customFormat="1" ht="57.75" customHeight="1" x14ac:dyDescent="0.25">
      <c r="A44" s="9" t="s">
        <v>67</v>
      </c>
      <c r="B44" s="15" t="s">
        <v>68</v>
      </c>
      <c r="C44" s="9" t="s">
        <v>186</v>
      </c>
      <c r="D44" s="9" t="s">
        <v>173</v>
      </c>
      <c r="E44" s="9" t="s">
        <v>35</v>
      </c>
      <c r="F44" s="17">
        <f t="shared" si="0"/>
        <v>970.557966101695</v>
      </c>
      <c r="G44" s="17">
        <f t="shared" si="1"/>
        <v>808.79830508474583</v>
      </c>
      <c r="H44" s="17">
        <v>938.64406779661022</v>
      </c>
      <c r="I44" s="17">
        <v>923</v>
      </c>
      <c r="J44" s="17">
        <f t="shared" si="2"/>
        <v>938.64406779661022</v>
      </c>
      <c r="K44" s="17">
        <f t="shared" si="3"/>
        <v>782.20338983050851</v>
      </c>
      <c r="L44" s="17">
        <f t="shared" si="4"/>
        <v>782.20338983050851</v>
      </c>
      <c r="M44" s="9">
        <v>878</v>
      </c>
      <c r="N44" s="18">
        <f t="shared" si="5"/>
        <v>922.77799999999991</v>
      </c>
      <c r="O44" s="17">
        <f t="shared" si="6"/>
        <v>922.77799999999991</v>
      </c>
      <c r="P44" s="19">
        <f t="shared" si="7"/>
        <v>105.12528473804099</v>
      </c>
      <c r="Q44" s="20">
        <f t="shared" si="8"/>
        <v>0.22200000000009368</v>
      </c>
      <c r="R44" s="20">
        <f t="shared" si="9"/>
        <v>2.4052004333704621E-2</v>
      </c>
    </row>
    <row r="45" spans="1:18" s="12" customFormat="1" ht="57.75" customHeight="1" x14ac:dyDescent="0.25">
      <c r="A45" s="9" t="s">
        <v>69</v>
      </c>
      <c r="B45" s="15" t="s">
        <v>70</v>
      </c>
      <c r="C45" s="9" t="s">
        <v>186</v>
      </c>
      <c r="D45" s="9" t="s">
        <v>173</v>
      </c>
      <c r="E45" s="9" t="s">
        <v>35</v>
      </c>
      <c r="F45" s="17">
        <f t="shared" si="0"/>
        <v>1668.7708474576273</v>
      </c>
      <c r="G45" s="17">
        <f t="shared" si="1"/>
        <v>1390.6423728813561</v>
      </c>
      <c r="H45" s="17">
        <v>1613.898305084746</v>
      </c>
      <c r="I45" s="17">
        <v>1587</v>
      </c>
      <c r="J45" s="17">
        <f t="shared" si="2"/>
        <v>1613.898305084746</v>
      </c>
      <c r="K45" s="17">
        <f t="shared" si="3"/>
        <v>1344.9152542372883</v>
      </c>
      <c r="L45" s="17">
        <f t="shared" si="4"/>
        <v>1344.9152542372883</v>
      </c>
      <c r="M45" s="9">
        <v>1510</v>
      </c>
      <c r="N45" s="18">
        <f t="shared" si="5"/>
        <v>1587.01</v>
      </c>
      <c r="O45" s="17">
        <f t="shared" si="6"/>
        <v>1587.01</v>
      </c>
      <c r="P45" s="19">
        <f t="shared" si="7"/>
        <v>105.09933774834437</v>
      </c>
      <c r="Q45" s="20">
        <f t="shared" si="8"/>
        <v>-9.9999999999909051E-3</v>
      </c>
      <c r="R45" s="20">
        <f t="shared" si="9"/>
        <v>-6.301197227467489E-4</v>
      </c>
    </row>
    <row r="46" spans="1:18" s="12" customFormat="1" ht="57.75" customHeight="1" x14ac:dyDescent="0.25">
      <c r="A46" s="9" t="s">
        <v>71</v>
      </c>
      <c r="B46" s="15" t="s">
        <v>72</v>
      </c>
      <c r="C46" s="9" t="s">
        <v>186</v>
      </c>
      <c r="D46" s="9" t="s">
        <v>173</v>
      </c>
      <c r="E46" s="9" t="s">
        <v>35</v>
      </c>
      <c r="F46" s="17">
        <f t="shared" si="0"/>
        <v>2052.5776271186442</v>
      </c>
      <c r="G46" s="17">
        <f t="shared" si="1"/>
        <v>1710.4813559322035</v>
      </c>
      <c r="H46" s="17">
        <v>1985.0847457627119</v>
      </c>
      <c r="I46" s="17">
        <v>1952</v>
      </c>
      <c r="J46" s="17">
        <f t="shared" si="2"/>
        <v>1985.0847457627119</v>
      </c>
      <c r="K46" s="17">
        <f t="shared" si="3"/>
        <v>1654.2372881355934</v>
      </c>
      <c r="L46" s="17">
        <f t="shared" si="4"/>
        <v>1654.2372881355934</v>
      </c>
      <c r="M46" s="9">
        <v>1857</v>
      </c>
      <c r="N46" s="18">
        <f t="shared" si="5"/>
        <v>1951.7069999999999</v>
      </c>
      <c r="O46" s="17">
        <f t="shared" si="6"/>
        <v>1951.7069999999999</v>
      </c>
      <c r="P46" s="19">
        <f t="shared" si="7"/>
        <v>105.11577813677975</v>
      </c>
      <c r="Q46" s="20">
        <f t="shared" si="8"/>
        <v>0.29300000000012005</v>
      </c>
      <c r="R46" s="20">
        <f t="shared" si="9"/>
        <v>1.5010245901645495E-2</v>
      </c>
    </row>
    <row r="47" spans="1:18" s="12" customFormat="1" ht="57.75" customHeight="1" x14ac:dyDescent="0.25">
      <c r="A47" s="9" t="s">
        <v>73</v>
      </c>
      <c r="B47" s="15" t="s">
        <v>76</v>
      </c>
      <c r="C47" s="9" t="s">
        <v>186</v>
      </c>
      <c r="D47" s="9" t="s">
        <v>173</v>
      </c>
      <c r="E47" s="9" t="s">
        <v>35</v>
      </c>
      <c r="F47" s="17">
        <f t="shared" si="0"/>
        <v>64.090474576271191</v>
      </c>
      <c r="G47" s="17">
        <f t="shared" si="1"/>
        <v>53.408728813559328</v>
      </c>
      <c r="H47" s="17">
        <v>61.983050847457633</v>
      </c>
      <c r="I47" s="17">
        <v>60.95</v>
      </c>
      <c r="J47" s="17">
        <f t="shared" si="2"/>
        <v>61.983050847457633</v>
      </c>
      <c r="K47" s="17">
        <f t="shared" si="3"/>
        <v>51.652542372881364</v>
      </c>
      <c r="L47" s="17">
        <f t="shared" si="4"/>
        <v>51.652542372881364</v>
      </c>
      <c r="M47" s="9">
        <v>58</v>
      </c>
      <c r="N47" s="18">
        <f t="shared" si="5"/>
        <v>60.957999999999998</v>
      </c>
      <c r="O47" s="17">
        <f t="shared" si="6"/>
        <v>60.957999999999998</v>
      </c>
      <c r="P47" s="19">
        <f t="shared" si="7"/>
        <v>105.08620689655173</v>
      </c>
      <c r="Q47" s="20">
        <f t="shared" si="8"/>
        <v>-7.9999999999955662E-3</v>
      </c>
      <c r="R47" s="20">
        <f t="shared" si="9"/>
        <v>-1.3125512715333168E-2</v>
      </c>
    </row>
    <row r="48" spans="1:18" s="12" customFormat="1" ht="57.75" customHeight="1" x14ac:dyDescent="0.25">
      <c r="A48" s="9" t="s">
        <v>75</v>
      </c>
      <c r="B48" s="15" t="s">
        <v>78</v>
      </c>
      <c r="C48" s="9" t="s">
        <v>186</v>
      </c>
      <c r="D48" s="9" t="s">
        <v>173</v>
      </c>
      <c r="E48" s="9" t="s">
        <v>79</v>
      </c>
      <c r="F48" s="17">
        <f t="shared" si="0"/>
        <v>160.2524745762712</v>
      </c>
      <c r="G48" s="17">
        <f t="shared" si="1"/>
        <v>133.54372881355934</v>
      </c>
      <c r="H48" s="17">
        <v>154.98305084745763</v>
      </c>
      <c r="I48" s="17">
        <v>152.4</v>
      </c>
      <c r="J48" s="17">
        <f t="shared" si="2"/>
        <v>154.98305084745763</v>
      </c>
      <c r="K48" s="17">
        <f t="shared" si="3"/>
        <v>129.15254237288136</v>
      </c>
      <c r="L48" s="17">
        <f t="shared" si="4"/>
        <v>129.15254237288136</v>
      </c>
      <c r="M48" s="9">
        <v>145</v>
      </c>
      <c r="N48" s="18">
        <f t="shared" si="5"/>
        <v>152.39499999999998</v>
      </c>
      <c r="O48" s="17">
        <f t="shared" si="6"/>
        <v>152.39499999999998</v>
      </c>
      <c r="P48" s="19">
        <f t="shared" si="7"/>
        <v>105.10344827586206</v>
      </c>
      <c r="Q48" s="20">
        <f t="shared" si="8"/>
        <v>5.0000000000238742E-3</v>
      </c>
      <c r="R48" s="20">
        <f t="shared" si="9"/>
        <v>3.2808398950287887E-3</v>
      </c>
    </row>
    <row r="49" spans="1:18" s="12" customFormat="1" ht="57.75" customHeight="1" x14ac:dyDescent="0.25">
      <c r="A49" s="9" t="s">
        <v>77</v>
      </c>
      <c r="B49" s="15" t="s">
        <v>81</v>
      </c>
      <c r="C49" s="9" t="s">
        <v>186</v>
      </c>
      <c r="D49" s="9" t="s">
        <v>173</v>
      </c>
      <c r="E49" s="9" t="s">
        <v>74</v>
      </c>
      <c r="F49" s="17">
        <f t="shared" si="0"/>
        <v>114.93172881355932</v>
      </c>
      <c r="G49" s="17">
        <f t="shared" si="1"/>
        <v>95.776440677966107</v>
      </c>
      <c r="H49" s="17">
        <v>111.15254237288134</v>
      </c>
      <c r="I49" s="17">
        <v>109.3</v>
      </c>
      <c r="J49" s="17">
        <f t="shared" si="2"/>
        <v>111.15254237288134</v>
      </c>
      <c r="K49" s="17">
        <f t="shared" si="3"/>
        <v>92.627118644067792</v>
      </c>
      <c r="L49" s="17">
        <f t="shared" si="4"/>
        <v>92.627118644067792</v>
      </c>
      <c r="M49" s="9">
        <v>104</v>
      </c>
      <c r="N49" s="18">
        <f t="shared" si="5"/>
        <v>109.30399999999999</v>
      </c>
      <c r="O49" s="17">
        <f t="shared" si="6"/>
        <v>109.30399999999999</v>
      </c>
      <c r="P49" s="19">
        <f t="shared" si="7"/>
        <v>105.09615384615385</v>
      </c>
      <c r="Q49" s="20">
        <f t="shared" si="8"/>
        <v>-3.9999999999906777E-3</v>
      </c>
      <c r="R49" s="20">
        <f t="shared" si="9"/>
        <v>-3.6596523330198337E-3</v>
      </c>
    </row>
    <row r="50" spans="1:18" s="12" customFormat="1" ht="57.75" customHeight="1" x14ac:dyDescent="0.25">
      <c r="A50" s="9" t="s">
        <v>80</v>
      </c>
      <c r="B50" s="15" t="s">
        <v>83</v>
      </c>
      <c r="C50" s="9" t="s">
        <v>186</v>
      </c>
      <c r="D50" s="9" t="s">
        <v>173</v>
      </c>
      <c r="E50" s="9" t="s">
        <v>74</v>
      </c>
      <c r="F50" s="17">
        <f t="shared" si="0"/>
        <v>206.62474576271188</v>
      </c>
      <c r="G50" s="17">
        <f t="shared" si="1"/>
        <v>172.18728813559323</v>
      </c>
      <c r="H50" s="17">
        <v>199.83050847457628</v>
      </c>
      <c r="I50" s="17">
        <v>196.5</v>
      </c>
      <c r="J50" s="17">
        <f t="shared" si="2"/>
        <v>199.83050847457628</v>
      </c>
      <c r="K50" s="17">
        <f t="shared" si="3"/>
        <v>166.52542372881356</v>
      </c>
      <c r="L50" s="17">
        <f t="shared" si="4"/>
        <v>166.52542372881356</v>
      </c>
      <c r="M50" s="9">
        <v>187</v>
      </c>
      <c r="N50" s="18">
        <f t="shared" si="5"/>
        <v>196.53699999999998</v>
      </c>
      <c r="O50" s="17">
        <f t="shared" si="6"/>
        <v>196.53699999999998</v>
      </c>
      <c r="P50" s="19">
        <f t="shared" si="7"/>
        <v>105.08021390374331</v>
      </c>
      <c r="Q50" s="20">
        <f t="shared" si="8"/>
        <v>-3.6999999999977717E-2</v>
      </c>
      <c r="R50" s="20">
        <f t="shared" si="9"/>
        <v>-1.8829516539428864E-2</v>
      </c>
    </row>
    <row r="51" spans="1:18" s="12" customFormat="1" ht="57.75" customHeight="1" x14ac:dyDescent="0.25">
      <c r="A51" s="9" t="s">
        <v>82</v>
      </c>
      <c r="B51" s="15" t="s">
        <v>85</v>
      </c>
      <c r="C51" s="9" t="s">
        <v>186</v>
      </c>
      <c r="D51" s="9" t="s">
        <v>173</v>
      </c>
      <c r="E51" s="9" t="s">
        <v>74</v>
      </c>
      <c r="F51" s="17">
        <f t="shared" si="0"/>
        <v>489.5902372881356</v>
      </c>
      <c r="G51" s="17">
        <f t="shared" si="1"/>
        <v>407.99186440677965</v>
      </c>
      <c r="H51" s="17">
        <v>473.49152542372883</v>
      </c>
      <c r="I51" s="17">
        <v>465.6</v>
      </c>
      <c r="J51" s="17">
        <f t="shared" si="2"/>
        <v>473.49152542372883</v>
      </c>
      <c r="K51" s="17">
        <f t="shared" si="3"/>
        <v>394.57627118644069</v>
      </c>
      <c r="L51" s="17">
        <f t="shared" si="4"/>
        <v>394.57627118644069</v>
      </c>
      <c r="M51" s="9">
        <v>443</v>
      </c>
      <c r="N51" s="18">
        <f t="shared" si="5"/>
        <v>465.59299999999996</v>
      </c>
      <c r="O51" s="17">
        <f t="shared" si="6"/>
        <v>465.59299999999996</v>
      </c>
      <c r="P51" s="19">
        <f t="shared" si="7"/>
        <v>105.10158013544017</v>
      </c>
      <c r="Q51" s="20">
        <f t="shared" si="8"/>
        <v>7.0000000000618456E-3</v>
      </c>
      <c r="R51" s="20">
        <f t="shared" si="9"/>
        <v>1.5034364261301213E-3</v>
      </c>
    </row>
    <row r="52" spans="1:18" s="12" customFormat="1" ht="57.75" customHeight="1" x14ac:dyDescent="0.25">
      <c r="A52" s="9" t="s">
        <v>84</v>
      </c>
      <c r="B52" s="15" t="s">
        <v>87</v>
      </c>
      <c r="C52" s="9" t="s">
        <v>186</v>
      </c>
      <c r="D52" s="9" t="s">
        <v>173</v>
      </c>
      <c r="E52" s="9" t="s">
        <v>74</v>
      </c>
      <c r="F52" s="17">
        <f t="shared" si="0"/>
        <v>117.13993220338985</v>
      </c>
      <c r="G52" s="17">
        <f t="shared" si="1"/>
        <v>97.616610169491537</v>
      </c>
      <c r="H52" s="17">
        <v>113.28813559322035</v>
      </c>
      <c r="I52" s="17">
        <v>111.4</v>
      </c>
      <c r="J52" s="17">
        <f t="shared" si="2"/>
        <v>113.28813559322035</v>
      </c>
      <c r="K52" s="17">
        <f t="shared" si="3"/>
        <v>94.406779661016955</v>
      </c>
      <c r="L52" s="17">
        <f t="shared" si="4"/>
        <v>94.406779661016955</v>
      </c>
      <c r="M52" s="9">
        <v>106</v>
      </c>
      <c r="N52" s="18">
        <f t="shared" si="5"/>
        <v>111.40599999999999</v>
      </c>
      <c r="O52" s="17">
        <f t="shared" si="6"/>
        <v>111.40599999999999</v>
      </c>
      <c r="P52" s="19">
        <f t="shared" si="7"/>
        <v>105.09433962264151</v>
      </c>
      <c r="Q52" s="20">
        <f t="shared" si="8"/>
        <v>-5.9999999999860165E-3</v>
      </c>
      <c r="R52" s="20">
        <f t="shared" si="9"/>
        <v>-5.385996409323174E-3</v>
      </c>
    </row>
    <row r="53" spans="1:18" s="12" customFormat="1" ht="57.75" customHeight="1" x14ac:dyDescent="0.25">
      <c r="A53" s="9" t="s">
        <v>86</v>
      </c>
      <c r="B53" s="15" t="s">
        <v>89</v>
      </c>
      <c r="C53" s="9" t="s">
        <v>186</v>
      </c>
      <c r="D53" s="9" t="s">
        <v>173</v>
      </c>
      <c r="E53" s="9" t="s">
        <v>74</v>
      </c>
      <c r="F53" s="17">
        <f t="shared" si="0"/>
        <v>223.23884745762717</v>
      </c>
      <c r="G53" s="17">
        <f t="shared" si="1"/>
        <v>186.032372881356</v>
      </c>
      <c r="H53" s="17">
        <v>215.8983050847458</v>
      </c>
      <c r="I53" s="17">
        <v>212.3</v>
      </c>
      <c r="J53" s="17">
        <f t="shared" si="2"/>
        <v>215.8983050847458</v>
      </c>
      <c r="K53" s="17">
        <f t="shared" si="3"/>
        <v>179.91525423728817</v>
      </c>
      <c r="L53" s="17">
        <f t="shared" si="4"/>
        <v>179.91525423728817</v>
      </c>
      <c r="M53" s="9">
        <v>202</v>
      </c>
      <c r="N53" s="18">
        <f t="shared" si="5"/>
        <v>212.30199999999999</v>
      </c>
      <c r="O53" s="17">
        <f t="shared" si="6"/>
        <v>212.30199999999999</v>
      </c>
      <c r="P53" s="19">
        <f t="shared" si="7"/>
        <v>105.0990099009901</v>
      </c>
      <c r="Q53" s="20">
        <f t="shared" si="8"/>
        <v>-1.999999999981128E-3</v>
      </c>
      <c r="R53" s="20">
        <f t="shared" si="9"/>
        <v>-9.42063118220032E-4</v>
      </c>
    </row>
    <row r="54" spans="1:18" s="12" customFormat="1" ht="57.75" customHeight="1" x14ac:dyDescent="0.25">
      <c r="A54" s="9" t="s">
        <v>88</v>
      </c>
      <c r="B54" s="15" t="s">
        <v>91</v>
      </c>
      <c r="C54" s="9" t="s">
        <v>186</v>
      </c>
      <c r="D54" s="9" t="s">
        <v>173</v>
      </c>
      <c r="E54" s="9" t="s">
        <v>79</v>
      </c>
      <c r="F54" s="17">
        <f t="shared" si="0"/>
        <v>1267.0881355932204</v>
      </c>
      <c r="G54" s="17">
        <f t="shared" si="1"/>
        <v>1055.906779661017</v>
      </c>
      <c r="H54" s="17">
        <v>1225.4237288135594</v>
      </c>
      <c r="I54" s="17">
        <v>1205</v>
      </c>
      <c r="J54" s="17">
        <f t="shared" si="2"/>
        <v>1225.4237288135594</v>
      </c>
      <c r="K54" s="17">
        <f t="shared" si="3"/>
        <v>1021.1864406779662</v>
      </c>
      <c r="L54" s="17">
        <f t="shared" si="4"/>
        <v>1021.1864406779662</v>
      </c>
      <c r="M54" s="9">
        <v>1147</v>
      </c>
      <c r="N54" s="18">
        <f t="shared" si="5"/>
        <v>1205.4969999999998</v>
      </c>
      <c r="O54" s="17">
        <f t="shared" si="6"/>
        <v>1205.4969999999998</v>
      </c>
      <c r="P54" s="19">
        <f t="shared" si="7"/>
        <v>105.0566695727986</v>
      </c>
      <c r="Q54" s="20">
        <f t="shared" si="8"/>
        <v>-0.49699999999984357</v>
      </c>
      <c r="R54" s="20">
        <f t="shared" si="9"/>
        <v>-4.1244813277995312E-2</v>
      </c>
    </row>
    <row r="55" spans="1:18" s="12" customFormat="1" ht="57.75" customHeight="1" x14ac:dyDescent="0.25">
      <c r="A55" s="9" t="s">
        <v>90</v>
      </c>
      <c r="B55" s="15" t="s">
        <v>93</v>
      </c>
      <c r="C55" s="9" t="s">
        <v>186</v>
      </c>
      <c r="D55" s="9" t="s">
        <v>173</v>
      </c>
      <c r="E55" s="9" t="s">
        <v>79</v>
      </c>
      <c r="F55" s="17">
        <f t="shared" si="0"/>
        <v>1348.0555932203388</v>
      </c>
      <c r="G55" s="17">
        <f t="shared" si="1"/>
        <v>1123.3796610169491</v>
      </c>
      <c r="H55" s="17">
        <v>1303.7288135593219</v>
      </c>
      <c r="I55" s="17">
        <v>1282</v>
      </c>
      <c r="J55" s="17">
        <f t="shared" si="2"/>
        <v>1303.7288135593219</v>
      </c>
      <c r="K55" s="17">
        <f t="shared" si="3"/>
        <v>1086.4406779661017</v>
      </c>
      <c r="L55" s="17">
        <f t="shared" si="4"/>
        <v>1086.4406779661017</v>
      </c>
      <c r="M55" s="9">
        <v>1220</v>
      </c>
      <c r="N55" s="18">
        <f t="shared" si="5"/>
        <v>1282.22</v>
      </c>
      <c r="O55" s="17">
        <f t="shared" si="6"/>
        <v>1282.22</v>
      </c>
      <c r="P55" s="19">
        <f t="shared" si="7"/>
        <v>105.08196721311475</v>
      </c>
      <c r="Q55" s="20">
        <f t="shared" si="8"/>
        <v>-0.22000000000002728</v>
      </c>
      <c r="R55" s="20">
        <f t="shared" si="9"/>
        <v>-1.7160686427459229E-2</v>
      </c>
    </row>
    <row r="56" spans="1:18" s="12" customFormat="1" ht="57.75" customHeight="1" x14ac:dyDescent="0.25">
      <c r="A56" s="9" t="s">
        <v>92</v>
      </c>
      <c r="B56" s="15" t="s">
        <v>95</v>
      </c>
      <c r="C56" s="9" t="s">
        <v>186</v>
      </c>
      <c r="D56" s="9" t="s">
        <v>173</v>
      </c>
      <c r="E56" s="9" t="s">
        <v>79</v>
      </c>
      <c r="F56" s="17">
        <f t="shared" si="0"/>
        <v>353.62799999999999</v>
      </c>
      <c r="G56" s="17">
        <f t="shared" si="1"/>
        <v>294.69</v>
      </c>
      <c r="H56" s="17">
        <v>342</v>
      </c>
      <c r="I56" s="17">
        <v>336.3</v>
      </c>
      <c r="J56" s="17">
        <f t="shared" si="2"/>
        <v>342</v>
      </c>
      <c r="K56" s="17">
        <f t="shared" si="3"/>
        <v>285</v>
      </c>
      <c r="L56" s="17">
        <f t="shared" si="4"/>
        <v>285</v>
      </c>
      <c r="M56" s="9">
        <v>320</v>
      </c>
      <c r="N56" s="18">
        <f t="shared" si="5"/>
        <v>336.32</v>
      </c>
      <c r="O56" s="17">
        <f t="shared" si="6"/>
        <v>336.32</v>
      </c>
      <c r="P56" s="19">
        <f t="shared" si="7"/>
        <v>105.09375000000001</v>
      </c>
      <c r="Q56" s="20">
        <f t="shared" si="8"/>
        <v>-1.999999999998181E-2</v>
      </c>
      <c r="R56" s="20">
        <f t="shared" si="9"/>
        <v>-5.9470710674938481E-3</v>
      </c>
    </row>
    <row r="57" spans="1:18" s="12" customFormat="1" ht="57.75" customHeight="1" x14ac:dyDescent="0.25">
      <c r="A57" s="9" t="s">
        <v>94</v>
      </c>
      <c r="B57" s="15" t="s">
        <v>97</v>
      </c>
      <c r="C57" s="9" t="s">
        <v>186</v>
      </c>
      <c r="D57" s="9" t="s">
        <v>173</v>
      </c>
      <c r="E57" s="9" t="s">
        <v>79</v>
      </c>
      <c r="F57" s="17">
        <f t="shared" si="0"/>
        <v>329.3377627118644</v>
      </c>
      <c r="G57" s="17">
        <f t="shared" si="1"/>
        <v>274.44813559322034</v>
      </c>
      <c r="H57" s="17">
        <v>318.50847457627117</v>
      </c>
      <c r="I57" s="17">
        <v>313.2</v>
      </c>
      <c r="J57" s="17">
        <f t="shared" si="2"/>
        <v>318.50847457627117</v>
      </c>
      <c r="K57" s="17">
        <f t="shared" si="3"/>
        <v>265.42372881355931</v>
      </c>
      <c r="L57" s="17">
        <f t="shared" si="4"/>
        <v>265.42372881355931</v>
      </c>
      <c r="M57" s="9">
        <v>298</v>
      </c>
      <c r="N57" s="18">
        <f t="shared" si="5"/>
        <v>313.19799999999998</v>
      </c>
      <c r="O57" s="17">
        <f t="shared" si="6"/>
        <v>313.19799999999998</v>
      </c>
      <c r="P57" s="19">
        <f t="shared" si="7"/>
        <v>105.1006711409396</v>
      </c>
      <c r="Q57" s="20">
        <f t="shared" si="8"/>
        <v>2.0000000000095497E-3</v>
      </c>
      <c r="R57" s="20">
        <f t="shared" si="9"/>
        <v>6.3856960408989461E-4</v>
      </c>
    </row>
    <row r="58" spans="1:18" s="12" customFormat="1" ht="57.75" customHeight="1" x14ac:dyDescent="0.25">
      <c r="A58" s="9" t="s">
        <v>96</v>
      </c>
      <c r="B58" s="15" t="s">
        <v>99</v>
      </c>
      <c r="C58" s="9" t="s">
        <v>186</v>
      </c>
      <c r="D58" s="9" t="s">
        <v>173</v>
      </c>
      <c r="E58" s="9" t="s">
        <v>79</v>
      </c>
      <c r="F58" s="17">
        <f t="shared" si="0"/>
        <v>427.65538983050845</v>
      </c>
      <c r="G58" s="17">
        <f t="shared" si="1"/>
        <v>356.3794915254237</v>
      </c>
      <c r="H58" s="17">
        <v>413.59322033898303</v>
      </c>
      <c r="I58" s="17">
        <v>406.7</v>
      </c>
      <c r="J58" s="17">
        <f t="shared" si="2"/>
        <v>413.59322033898303</v>
      </c>
      <c r="K58" s="17">
        <f t="shared" si="3"/>
        <v>344.66101694915255</v>
      </c>
      <c r="L58" s="17">
        <f t="shared" si="4"/>
        <v>344.66101694915255</v>
      </c>
      <c r="M58" s="9">
        <v>387</v>
      </c>
      <c r="N58" s="18">
        <f t="shared" si="5"/>
        <v>406.73699999999997</v>
      </c>
      <c r="O58" s="17">
        <f t="shared" si="6"/>
        <v>406.73699999999997</v>
      </c>
      <c r="P58" s="19">
        <f t="shared" si="7"/>
        <v>105.09043927648578</v>
      </c>
      <c r="Q58" s="20">
        <f t="shared" si="8"/>
        <v>-3.6999999999977717E-2</v>
      </c>
      <c r="R58" s="20">
        <f t="shared" si="9"/>
        <v>-9.097614949588816E-3</v>
      </c>
    </row>
    <row r="59" spans="1:18" s="12" customFormat="1" ht="57.75" customHeight="1" x14ac:dyDescent="0.25">
      <c r="A59" s="9" t="s">
        <v>98</v>
      </c>
      <c r="B59" s="15" t="s">
        <v>101</v>
      </c>
      <c r="C59" s="9" t="s">
        <v>186</v>
      </c>
      <c r="D59" s="9" t="s">
        <v>173</v>
      </c>
      <c r="E59" s="9" t="s">
        <v>79</v>
      </c>
      <c r="F59" s="17">
        <f t="shared" ref="F59:F90" si="10">H59*1.034</f>
        <v>473.18644067796612</v>
      </c>
      <c r="G59" s="17">
        <f t="shared" si="1"/>
        <v>394.32203389830511</v>
      </c>
      <c r="H59" s="17">
        <v>457.62711864406782</v>
      </c>
      <c r="I59" s="17">
        <v>450</v>
      </c>
      <c r="J59" s="17">
        <f t="shared" si="2"/>
        <v>457.62711864406782</v>
      </c>
      <c r="K59" s="17">
        <f t="shared" si="3"/>
        <v>381.35593220338984</v>
      </c>
      <c r="L59" s="17">
        <f t="shared" si="4"/>
        <v>381.35593220338984</v>
      </c>
      <c r="M59" s="9">
        <v>428</v>
      </c>
      <c r="N59" s="18">
        <f t="shared" si="5"/>
        <v>449.82799999999997</v>
      </c>
      <c r="O59" s="17">
        <f t="shared" si="6"/>
        <v>449.82799999999997</v>
      </c>
      <c r="P59" s="19">
        <f t="shared" si="7"/>
        <v>105.14018691588785</v>
      </c>
      <c r="Q59" s="20">
        <f t="shared" si="8"/>
        <v>0.17200000000002547</v>
      </c>
      <c r="R59" s="20">
        <f t="shared" si="9"/>
        <v>3.8222222222227882E-2</v>
      </c>
    </row>
    <row r="60" spans="1:18" s="12" customFormat="1" ht="57.75" customHeight="1" x14ac:dyDescent="0.25">
      <c r="A60" s="9" t="s">
        <v>100</v>
      </c>
      <c r="B60" s="15" t="s">
        <v>103</v>
      </c>
      <c r="C60" s="9" t="s">
        <v>186</v>
      </c>
      <c r="D60" s="9" t="s">
        <v>173</v>
      </c>
      <c r="E60" s="9" t="s">
        <v>79</v>
      </c>
      <c r="F60" s="17">
        <f t="shared" si="10"/>
        <v>520.5050847457627</v>
      </c>
      <c r="G60" s="17">
        <f t="shared" si="1"/>
        <v>433.75423728813558</v>
      </c>
      <c r="H60" s="17">
        <v>503.38983050847457</v>
      </c>
      <c r="I60" s="17">
        <v>495</v>
      </c>
      <c r="J60" s="17">
        <f t="shared" si="2"/>
        <v>503.38983050847457</v>
      </c>
      <c r="K60" s="17">
        <f t="shared" si="3"/>
        <v>419.49152542372883</v>
      </c>
      <c r="L60" s="17">
        <f t="shared" si="4"/>
        <v>419.49152542372883</v>
      </c>
      <c r="M60" s="9">
        <v>471</v>
      </c>
      <c r="N60" s="18">
        <f t="shared" si="5"/>
        <v>495.02099999999996</v>
      </c>
      <c r="O60" s="17">
        <f t="shared" si="6"/>
        <v>495.02099999999996</v>
      </c>
      <c r="P60" s="19">
        <f t="shared" si="7"/>
        <v>105.09554140127389</v>
      </c>
      <c r="Q60" s="20">
        <f t="shared" si="8"/>
        <v>-2.0999999999958163E-2</v>
      </c>
      <c r="R60" s="20">
        <f t="shared" si="9"/>
        <v>-4.2424242424157904E-3</v>
      </c>
    </row>
    <row r="61" spans="1:18" s="12" customFormat="1" ht="57.75" customHeight="1" x14ac:dyDescent="0.25">
      <c r="A61" s="9" t="s">
        <v>102</v>
      </c>
      <c r="B61" s="15" t="s">
        <v>105</v>
      </c>
      <c r="C61" s="9" t="s">
        <v>186</v>
      </c>
      <c r="D61" s="9" t="s">
        <v>173</v>
      </c>
      <c r="E61" s="9" t="s">
        <v>79</v>
      </c>
      <c r="F61" s="17">
        <f t="shared" si="10"/>
        <v>628.81220338983064</v>
      </c>
      <c r="G61" s="17">
        <f t="shared" si="1"/>
        <v>524.01016949152552</v>
      </c>
      <c r="H61" s="17">
        <v>608.13559322033905</v>
      </c>
      <c r="I61" s="17">
        <v>598</v>
      </c>
      <c r="J61" s="17">
        <f t="shared" si="2"/>
        <v>608.13559322033905</v>
      </c>
      <c r="K61" s="17">
        <f t="shared" si="3"/>
        <v>506.77966101694921</v>
      </c>
      <c r="L61" s="17">
        <f t="shared" si="4"/>
        <v>506.77966101694921</v>
      </c>
      <c r="M61" s="9">
        <v>569</v>
      </c>
      <c r="N61" s="18">
        <f t="shared" si="5"/>
        <v>598.01900000000001</v>
      </c>
      <c r="O61" s="17">
        <f t="shared" si="6"/>
        <v>598.01900000000001</v>
      </c>
      <c r="P61" s="19">
        <f t="shared" si="7"/>
        <v>105.09666080843584</v>
      </c>
      <c r="Q61" s="20">
        <f t="shared" si="8"/>
        <v>-1.9000000000005457E-2</v>
      </c>
      <c r="R61" s="20">
        <f t="shared" si="9"/>
        <v>-3.1772575250845242E-3</v>
      </c>
    </row>
    <row r="62" spans="1:18" s="12" customFormat="1" ht="57.75" customHeight="1" x14ac:dyDescent="0.25">
      <c r="A62" s="9" t="s">
        <v>104</v>
      </c>
      <c r="B62" s="15" t="s">
        <v>107</v>
      </c>
      <c r="C62" s="9" t="s">
        <v>186</v>
      </c>
      <c r="D62" s="9" t="s">
        <v>173</v>
      </c>
      <c r="E62" s="9" t="s">
        <v>79</v>
      </c>
      <c r="F62" s="17">
        <f t="shared" si="10"/>
        <v>954.78508474576279</v>
      </c>
      <c r="G62" s="17">
        <f t="shared" si="1"/>
        <v>795.65423728813573</v>
      </c>
      <c r="H62" s="17">
        <v>923.38983050847457</v>
      </c>
      <c r="I62" s="17">
        <v>908</v>
      </c>
      <c r="J62" s="17">
        <f t="shared" si="2"/>
        <v>923.38983050847457</v>
      </c>
      <c r="K62" s="17">
        <f t="shared" si="3"/>
        <v>769.49152542372883</v>
      </c>
      <c r="L62" s="17">
        <f t="shared" si="4"/>
        <v>769.49152542372883</v>
      </c>
      <c r="M62" s="9">
        <v>864</v>
      </c>
      <c r="N62" s="18">
        <f t="shared" si="5"/>
        <v>908.06399999999996</v>
      </c>
      <c r="O62" s="17">
        <f t="shared" si="6"/>
        <v>908.06399999999996</v>
      </c>
      <c r="P62" s="19">
        <f t="shared" si="7"/>
        <v>105.09259259259258</v>
      </c>
      <c r="Q62" s="20">
        <f t="shared" si="8"/>
        <v>-6.399999999996453E-2</v>
      </c>
      <c r="R62" s="20">
        <f t="shared" si="9"/>
        <v>-7.0484581497758294E-3</v>
      </c>
    </row>
    <row r="63" spans="1:18" s="12" customFormat="1" ht="57.75" customHeight="1" x14ac:dyDescent="0.25">
      <c r="A63" s="9" t="s">
        <v>106</v>
      </c>
      <c r="B63" s="15" t="s">
        <v>109</v>
      </c>
      <c r="C63" s="9" t="s">
        <v>186</v>
      </c>
      <c r="D63" s="9" t="s">
        <v>173</v>
      </c>
      <c r="E63" s="9" t="s">
        <v>79</v>
      </c>
      <c r="F63" s="17">
        <f t="shared" si="10"/>
        <v>855.41593220338996</v>
      </c>
      <c r="G63" s="17">
        <f t="shared" si="1"/>
        <v>712.84661016949167</v>
      </c>
      <c r="H63" s="17">
        <v>827.28813559322043</v>
      </c>
      <c r="I63" s="17">
        <v>813.5</v>
      </c>
      <c r="J63" s="17">
        <f t="shared" si="2"/>
        <v>827.28813559322043</v>
      </c>
      <c r="K63" s="17">
        <f t="shared" si="3"/>
        <v>689.40677966101703</v>
      </c>
      <c r="L63" s="17">
        <f t="shared" si="4"/>
        <v>689.40677966101703</v>
      </c>
      <c r="M63" s="9">
        <v>774</v>
      </c>
      <c r="N63" s="18">
        <f t="shared" si="5"/>
        <v>813.47399999999993</v>
      </c>
      <c r="O63" s="17">
        <f t="shared" si="6"/>
        <v>813.47399999999993</v>
      </c>
      <c r="P63" s="19">
        <f t="shared" si="7"/>
        <v>105.10335917312661</v>
      </c>
      <c r="Q63" s="20">
        <f t="shared" si="8"/>
        <v>2.6000000000067303E-2</v>
      </c>
      <c r="R63" s="20">
        <f t="shared" si="9"/>
        <v>3.1960663798484695E-3</v>
      </c>
    </row>
    <row r="64" spans="1:18" s="12" customFormat="1" ht="57.75" customHeight="1" x14ac:dyDescent="0.25">
      <c r="A64" s="9" t="s">
        <v>108</v>
      </c>
      <c r="B64" s="15" t="s">
        <v>111</v>
      </c>
      <c r="C64" s="9" t="s">
        <v>186</v>
      </c>
      <c r="D64" s="9" t="s">
        <v>173</v>
      </c>
      <c r="E64" s="9" t="s">
        <v>79</v>
      </c>
      <c r="F64" s="17">
        <f t="shared" si="10"/>
        <v>856.46745762711873</v>
      </c>
      <c r="G64" s="17">
        <f t="shared" si="1"/>
        <v>713.72288135593226</v>
      </c>
      <c r="H64" s="17">
        <v>828.30508474576277</v>
      </c>
      <c r="I64" s="17">
        <v>814.5</v>
      </c>
      <c r="J64" s="17">
        <f t="shared" si="2"/>
        <v>828.30508474576277</v>
      </c>
      <c r="K64" s="17">
        <f t="shared" si="3"/>
        <v>690.25423728813564</v>
      </c>
      <c r="L64" s="17">
        <f t="shared" si="4"/>
        <v>690.25423728813564</v>
      </c>
      <c r="M64" s="9">
        <v>775</v>
      </c>
      <c r="N64" s="18">
        <f t="shared" si="5"/>
        <v>814.52499999999998</v>
      </c>
      <c r="O64" s="17">
        <f t="shared" si="6"/>
        <v>814.52499999999998</v>
      </c>
      <c r="P64" s="19">
        <f t="shared" si="7"/>
        <v>105.0967741935484</v>
      </c>
      <c r="Q64" s="20">
        <f t="shared" si="8"/>
        <v>-2.4999999999977263E-2</v>
      </c>
      <c r="R64" s="20">
        <f t="shared" si="9"/>
        <v>-3.0693677102488965E-3</v>
      </c>
    </row>
    <row r="65" spans="1:18" s="12" customFormat="1" ht="57.75" customHeight="1" x14ac:dyDescent="0.25">
      <c r="A65" s="9" t="s">
        <v>110</v>
      </c>
      <c r="B65" s="15" t="s">
        <v>113</v>
      </c>
      <c r="C65" s="9" t="s">
        <v>186</v>
      </c>
      <c r="D65" s="9" t="s">
        <v>173</v>
      </c>
      <c r="E65" s="9" t="s">
        <v>79</v>
      </c>
      <c r="F65" s="17">
        <f t="shared" si="10"/>
        <v>879.70616949152543</v>
      </c>
      <c r="G65" s="17">
        <f t="shared" si="1"/>
        <v>733.08847457627121</v>
      </c>
      <c r="H65" s="17">
        <v>850.77966101694915</v>
      </c>
      <c r="I65" s="17">
        <v>836.6</v>
      </c>
      <c r="J65" s="17">
        <f t="shared" si="2"/>
        <v>850.77966101694915</v>
      </c>
      <c r="K65" s="17">
        <f t="shared" si="3"/>
        <v>708.98305084745766</v>
      </c>
      <c r="L65" s="17">
        <f t="shared" si="4"/>
        <v>708.98305084745766</v>
      </c>
      <c r="M65" s="9">
        <v>796</v>
      </c>
      <c r="N65" s="18">
        <f t="shared" si="5"/>
        <v>836.596</v>
      </c>
      <c r="O65" s="17">
        <f t="shared" si="6"/>
        <v>836.596</v>
      </c>
      <c r="P65" s="19">
        <f t="shared" si="7"/>
        <v>105.10050251256283</v>
      </c>
      <c r="Q65" s="20">
        <f t="shared" si="8"/>
        <v>4.0000000000190994E-3</v>
      </c>
      <c r="R65" s="20">
        <f t="shared" si="9"/>
        <v>4.781257470737628E-4</v>
      </c>
    </row>
    <row r="66" spans="1:18" s="12" customFormat="1" ht="57.75" customHeight="1" x14ac:dyDescent="0.25">
      <c r="A66" s="9" t="s">
        <v>112</v>
      </c>
      <c r="B66" s="15" t="s">
        <v>115</v>
      </c>
      <c r="C66" s="9" t="s">
        <v>186</v>
      </c>
      <c r="D66" s="9" t="s">
        <v>173</v>
      </c>
      <c r="E66" s="9" t="s">
        <v>79</v>
      </c>
      <c r="F66" s="17">
        <f t="shared" si="10"/>
        <v>951.63050847457623</v>
      </c>
      <c r="G66" s="17">
        <f t="shared" si="1"/>
        <v>793.02542372881351</v>
      </c>
      <c r="H66" s="17">
        <v>920.33898305084745</v>
      </c>
      <c r="I66" s="17">
        <v>905</v>
      </c>
      <c r="J66" s="17">
        <f t="shared" si="2"/>
        <v>920.33898305084745</v>
      </c>
      <c r="K66" s="17">
        <f t="shared" si="3"/>
        <v>766.94915254237287</v>
      </c>
      <c r="L66" s="17">
        <f t="shared" si="4"/>
        <v>766.94915254237287</v>
      </c>
      <c r="M66" s="9">
        <v>861</v>
      </c>
      <c r="N66" s="18">
        <f t="shared" si="5"/>
        <v>904.91099999999994</v>
      </c>
      <c r="O66" s="17">
        <f t="shared" si="6"/>
        <v>904.91099999999994</v>
      </c>
      <c r="P66" s="19">
        <f t="shared" si="7"/>
        <v>105.11033681765389</v>
      </c>
      <c r="Q66" s="20">
        <f t="shared" si="8"/>
        <v>8.9000000000055479E-2</v>
      </c>
      <c r="R66" s="20">
        <f t="shared" si="9"/>
        <v>9.8342541436525384E-3</v>
      </c>
    </row>
    <row r="67" spans="1:18" s="12" customFormat="1" ht="57.75" customHeight="1" x14ac:dyDescent="0.25">
      <c r="A67" s="9" t="s">
        <v>114</v>
      </c>
      <c r="B67" s="15" t="s">
        <v>117</v>
      </c>
      <c r="C67" s="9" t="s">
        <v>186</v>
      </c>
      <c r="D67" s="9" t="s">
        <v>173</v>
      </c>
      <c r="E67" s="9" t="s">
        <v>79</v>
      </c>
      <c r="F67" s="17">
        <f t="shared" si="10"/>
        <v>1000.0006779661018</v>
      </c>
      <c r="G67" s="17">
        <f t="shared" si="1"/>
        <v>833.33389830508486</v>
      </c>
      <c r="H67" s="17">
        <v>967.11864406779659</v>
      </c>
      <c r="I67" s="17">
        <v>951</v>
      </c>
      <c r="J67" s="17">
        <f t="shared" si="2"/>
        <v>967.11864406779659</v>
      </c>
      <c r="K67" s="17">
        <f t="shared" si="3"/>
        <v>805.93220338983053</v>
      </c>
      <c r="L67" s="17">
        <f t="shared" si="4"/>
        <v>805.93220338983053</v>
      </c>
      <c r="M67" s="9">
        <v>905</v>
      </c>
      <c r="N67" s="18">
        <f t="shared" si="5"/>
        <v>951.15499999999997</v>
      </c>
      <c r="O67" s="17">
        <f t="shared" si="6"/>
        <v>951.15499999999997</v>
      </c>
      <c r="P67" s="19">
        <f t="shared" si="7"/>
        <v>105.0828729281768</v>
      </c>
      <c r="Q67" s="20">
        <f t="shared" si="8"/>
        <v>-0.15499999999997272</v>
      </c>
      <c r="R67" s="20">
        <f t="shared" si="9"/>
        <v>-1.6298633017873054E-2</v>
      </c>
    </row>
    <row r="68" spans="1:18" s="12" customFormat="1" ht="57.75" customHeight="1" x14ac:dyDescent="0.25">
      <c r="A68" s="9" t="s">
        <v>116</v>
      </c>
      <c r="B68" s="15" t="s">
        <v>119</v>
      </c>
      <c r="C68" s="9" t="s">
        <v>186</v>
      </c>
      <c r="D68" s="9" t="s">
        <v>173</v>
      </c>
      <c r="E68" s="9" t="s">
        <v>79</v>
      </c>
      <c r="F68" s="17">
        <f t="shared" si="10"/>
        <v>9.2849694915254233</v>
      </c>
      <c r="G68" s="17">
        <f t="shared" si="1"/>
        <v>7.7374745762711861</v>
      </c>
      <c r="H68" s="17">
        <v>8.9796610169491515</v>
      </c>
      <c r="I68" s="17">
        <v>8.83</v>
      </c>
      <c r="J68" s="17">
        <f t="shared" si="2"/>
        <v>8.9796610169491515</v>
      </c>
      <c r="K68" s="17">
        <f t="shared" si="3"/>
        <v>7.4830508474576263</v>
      </c>
      <c r="L68" s="17">
        <f t="shared" si="4"/>
        <v>7.4830508474576272</v>
      </c>
      <c r="M68" s="17">
        <v>8.4</v>
      </c>
      <c r="N68" s="18">
        <f t="shared" si="5"/>
        <v>8.8284000000000002</v>
      </c>
      <c r="O68" s="17">
        <f t="shared" si="6"/>
        <v>8.8284000000000002</v>
      </c>
      <c r="P68" s="19">
        <f t="shared" si="7"/>
        <v>105.11904761904762</v>
      </c>
      <c r="Q68" s="20">
        <f t="shared" si="8"/>
        <v>1.5999999999998238E-3</v>
      </c>
      <c r="R68" s="20">
        <f t="shared" si="9"/>
        <v>1.8120045300111253E-2</v>
      </c>
    </row>
    <row r="69" spans="1:18" s="12" customFormat="1" ht="57.75" customHeight="1" x14ac:dyDescent="0.25">
      <c r="A69" s="9" t="s">
        <v>118</v>
      </c>
      <c r="B69" s="15" t="s">
        <v>121</v>
      </c>
      <c r="C69" s="9" t="s">
        <v>186</v>
      </c>
      <c r="D69" s="9" t="s">
        <v>173</v>
      </c>
      <c r="E69" s="9" t="s">
        <v>79</v>
      </c>
      <c r="F69" s="17">
        <f t="shared" si="10"/>
        <v>200.00013559322034</v>
      </c>
      <c r="G69" s="17">
        <f t="shared" si="1"/>
        <v>166.66677966101696</v>
      </c>
      <c r="H69" s="17">
        <v>193.42372881355931</v>
      </c>
      <c r="I69" s="17">
        <v>190.2</v>
      </c>
      <c r="J69" s="17">
        <f t="shared" si="2"/>
        <v>193.42372881355931</v>
      </c>
      <c r="K69" s="17">
        <f t="shared" si="3"/>
        <v>161.18644067796609</v>
      </c>
      <c r="L69" s="17">
        <f t="shared" si="4"/>
        <v>161.18644067796609</v>
      </c>
      <c r="M69" s="9">
        <v>181</v>
      </c>
      <c r="N69" s="18">
        <f t="shared" si="5"/>
        <v>190.23099999999999</v>
      </c>
      <c r="O69" s="17">
        <f t="shared" si="6"/>
        <v>190.23099999999999</v>
      </c>
      <c r="P69" s="19">
        <f t="shared" si="7"/>
        <v>105.0828729281768</v>
      </c>
      <c r="Q69" s="20">
        <f t="shared" si="8"/>
        <v>-3.1000000000005912E-2</v>
      </c>
      <c r="R69" s="20">
        <f t="shared" si="9"/>
        <v>-1.6298633017879028E-2</v>
      </c>
    </row>
    <row r="70" spans="1:18" s="12" customFormat="1" ht="57.75" customHeight="1" x14ac:dyDescent="0.25">
      <c r="A70" s="9" t="s">
        <v>120</v>
      </c>
      <c r="B70" s="15" t="s">
        <v>123</v>
      </c>
      <c r="C70" s="9" t="s">
        <v>186</v>
      </c>
      <c r="D70" s="9" t="s">
        <v>173</v>
      </c>
      <c r="E70" s="9" t="s">
        <v>79</v>
      </c>
      <c r="F70" s="17">
        <f t="shared" si="10"/>
        <v>314.93186440677971</v>
      </c>
      <c r="G70" s="17">
        <f t="shared" si="1"/>
        <v>262.44322033898311</v>
      </c>
      <c r="H70" s="17">
        <v>304.57627118644069</v>
      </c>
      <c r="I70" s="17">
        <v>299.5</v>
      </c>
      <c r="J70" s="17">
        <f t="shared" si="2"/>
        <v>304.57627118644069</v>
      </c>
      <c r="K70" s="17">
        <f t="shared" si="3"/>
        <v>253.81355932203391</v>
      </c>
      <c r="L70" s="17">
        <f t="shared" si="4"/>
        <v>253.81355932203391</v>
      </c>
      <c r="M70" s="9">
        <v>285</v>
      </c>
      <c r="N70" s="18">
        <f t="shared" si="5"/>
        <v>299.53499999999997</v>
      </c>
      <c r="O70" s="17">
        <f t="shared" si="6"/>
        <v>299.53499999999997</v>
      </c>
      <c r="P70" s="19">
        <f t="shared" si="7"/>
        <v>105.0877192982456</v>
      </c>
      <c r="Q70" s="20">
        <f t="shared" si="8"/>
        <v>-3.4999999999968168E-2</v>
      </c>
      <c r="R70" s="20">
        <f t="shared" si="9"/>
        <v>-1.1686143572610407E-2</v>
      </c>
    </row>
    <row r="71" spans="1:18" s="12" customFormat="1" ht="36.75" customHeight="1" x14ac:dyDescent="0.25">
      <c r="A71" s="9" t="s">
        <v>122</v>
      </c>
      <c r="B71" s="15" t="s">
        <v>125</v>
      </c>
      <c r="C71" s="9" t="s">
        <v>186</v>
      </c>
      <c r="D71" s="9" t="s">
        <v>173</v>
      </c>
      <c r="E71" s="9" t="s">
        <v>35</v>
      </c>
      <c r="F71" s="17">
        <f t="shared" si="10"/>
        <v>1615.1430508474577</v>
      </c>
      <c r="G71" s="17">
        <f t="shared" si="1"/>
        <v>1345.9525423728815</v>
      </c>
      <c r="H71" s="17">
        <v>1562.0338983050849</v>
      </c>
      <c r="I71" s="17">
        <v>1536</v>
      </c>
      <c r="J71" s="17">
        <f t="shared" si="2"/>
        <v>1562.0338983050849</v>
      </c>
      <c r="K71" s="17">
        <f t="shared" si="3"/>
        <v>1301.6949152542375</v>
      </c>
      <c r="L71" s="17">
        <f t="shared" si="4"/>
        <v>1301.6949152542375</v>
      </c>
      <c r="M71" s="9">
        <v>1461</v>
      </c>
      <c r="N71" s="18">
        <f t="shared" si="5"/>
        <v>1535.511</v>
      </c>
      <c r="O71" s="17">
        <f t="shared" si="6"/>
        <v>1535.511</v>
      </c>
      <c r="P71" s="19">
        <f t="shared" si="7"/>
        <v>105.1334702258727</v>
      </c>
      <c r="Q71" s="20">
        <f t="shared" si="8"/>
        <v>0.48900000000003274</v>
      </c>
      <c r="R71" s="20">
        <f t="shared" si="9"/>
        <v>3.1835937500002132E-2</v>
      </c>
    </row>
    <row r="72" spans="1:18" s="12" customFormat="1" ht="36.75" customHeight="1" x14ac:dyDescent="0.25">
      <c r="A72" s="9" t="s">
        <v>124</v>
      </c>
      <c r="B72" s="15" t="s">
        <v>127</v>
      </c>
      <c r="C72" s="9" t="s">
        <v>186</v>
      </c>
      <c r="D72" s="9" t="s">
        <v>173</v>
      </c>
      <c r="E72" s="9" t="s">
        <v>35</v>
      </c>
      <c r="F72" s="17">
        <f t="shared" si="10"/>
        <v>30.946393220338983</v>
      </c>
      <c r="G72" s="17">
        <f t="shared" si="1"/>
        <v>25.788661016949153</v>
      </c>
      <c r="H72" s="17">
        <v>29.928813559322034</v>
      </c>
      <c r="I72" s="17">
        <v>29.43</v>
      </c>
      <c r="J72" s="17">
        <f t="shared" si="2"/>
        <v>29.928813559322034</v>
      </c>
      <c r="K72" s="17">
        <f t="shared" si="3"/>
        <v>24.940677966101696</v>
      </c>
      <c r="L72" s="17">
        <f t="shared" si="4"/>
        <v>24.940677966101696</v>
      </c>
      <c r="M72" s="9">
        <v>28</v>
      </c>
      <c r="N72" s="18">
        <f t="shared" si="5"/>
        <v>29.427999999999997</v>
      </c>
      <c r="O72" s="17">
        <f t="shared" si="6"/>
        <v>29.427999999999997</v>
      </c>
      <c r="P72" s="19">
        <f t="shared" si="7"/>
        <v>105.10714285714286</v>
      </c>
      <c r="Q72" s="20">
        <f t="shared" si="8"/>
        <v>2.0000000000024443E-3</v>
      </c>
      <c r="R72" s="20">
        <f t="shared" si="9"/>
        <v>6.7957866123086802E-3</v>
      </c>
    </row>
    <row r="73" spans="1:18" s="12" customFormat="1" ht="36.75" customHeight="1" x14ac:dyDescent="0.25">
      <c r="A73" s="9" t="s">
        <v>126</v>
      </c>
      <c r="B73" s="15" t="s">
        <v>129</v>
      </c>
      <c r="C73" s="9" t="s">
        <v>186</v>
      </c>
      <c r="D73" s="9" t="s">
        <v>173</v>
      </c>
      <c r="E73" s="9" t="s">
        <v>35</v>
      </c>
      <c r="F73" s="17">
        <f t="shared" si="10"/>
        <v>61.882271186440683</v>
      </c>
      <c r="G73" s="17">
        <f t="shared" si="1"/>
        <v>51.568559322033906</v>
      </c>
      <c r="H73" s="17">
        <v>59.847457627118644</v>
      </c>
      <c r="I73" s="17">
        <v>58.85</v>
      </c>
      <c r="J73" s="17">
        <f t="shared" si="2"/>
        <v>59.847457627118644</v>
      </c>
      <c r="K73" s="17">
        <f t="shared" si="3"/>
        <v>49.872881355932208</v>
      </c>
      <c r="L73" s="17">
        <f t="shared" si="4"/>
        <v>49.872881355932208</v>
      </c>
      <c r="M73" s="9">
        <v>56</v>
      </c>
      <c r="N73" s="18">
        <f t="shared" si="5"/>
        <v>58.855999999999995</v>
      </c>
      <c r="O73" s="17">
        <f t="shared" si="6"/>
        <v>58.855999999999995</v>
      </c>
      <c r="P73" s="19">
        <f t="shared" si="7"/>
        <v>105.08928571428571</v>
      </c>
      <c r="Q73" s="20">
        <f t="shared" si="8"/>
        <v>-5.9999999999931219E-3</v>
      </c>
      <c r="R73" s="20">
        <f t="shared" si="9"/>
        <v>-1.0195412064559255E-2</v>
      </c>
    </row>
    <row r="74" spans="1:18" s="12" customFormat="1" ht="36.75" customHeight="1" x14ac:dyDescent="0.25">
      <c r="A74" s="9" t="s">
        <v>128</v>
      </c>
      <c r="B74" s="15" t="s">
        <v>131</v>
      </c>
      <c r="C74" s="9" t="s">
        <v>186</v>
      </c>
      <c r="D74" s="9" t="s">
        <v>173</v>
      </c>
      <c r="E74" s="9" t="s">
        <v>35</v>
      </c>
      <c r="F74" s="17">
        <f t="shared" si="10"/>
        <v>414.3010169491526</v>
      </c>
      <c r="G74" s="17">
        <f t="shared" si="1"/>
        <v>345.25084745762717</v>
      </c>
      <c r="H74" s="17">
        <v>400.67796610169495</v>
      </c>
      <c r="I74" s="17">
        <v>394</v>
      </c>
      <c r="J74" s="17">
        <f t="shared" si="2"/>
        <v>400.67796610169495</v>
      </c>
      <c r="K74" s="17">
        <f t="shared" si="3"/>
        <v>333.8983050847458</v>
      </c>
      <c r="L74" s="17">
        <f t="shared" si="4"/>
        <v>333.8983050847458</v>
      </c>
      <c r="M74" s="9">
        <v>375</v>
      </c>
      <c r="N74" s="18">
        <f t="shared" si="5"/>
        <v>394.125</v>
      </c>
      <c r="O74" s="17">
        <f t="shared" si="6"/>
        <v>394.125</v>
      </c>
      <c r="P74" s="19">
        <f t="shared" si="7"/>
        <v>105.06666666666666</v>
      </c>
      <c r="Q74" s="20">
        <f t="shared" si="8"/>
        <v>-0.125</v>
      </c>
      <c r="R74" s="20">
        <f t="shared" si="9"/>
        <v>-3.1725888324873094E-2</v>
      </c>
    </row>
    <row r="75" spans="1:18" s="12" customFormat="1" ht="45" customHeight="1" x14ac:dyDescent="0.25">
      <c r="A75" s="9" t="s">
        <v>130</v>
      </c>
      <c r="B75" s="15" t="s">
        <v>133</v>
      </c>
      <c r="C75" s="9" t="s">
        <v>186</v>
      </c>
      <c r="D75" s="9" t="s">
        <v>173</v>
      </c>
      <c r="E75" s="9" t="s">
        <v>35</v>
      </c>
      <c r="F75" s="17">
        <f t="shared" si="10"/>
        <v>456.36203389830513</v>
      </c>
      <c r="G75" s="17">
        <f t="shared" si="1"/>
        <v>380.3016949152543</v>
      </c>
      <c r="H75" s="17">
        <v>441.35593220338984</v>
      </c>
      <c r="I75" s="17">
        <v>434</v>
      </c>
      <c r="J75" s="17">
        <f t="shared" si="2"/>
        <v>441.35593220338984</v>
      </c>
      <c r="K75" s="17">
        <f t="shared" si="3"/>
        <v>367.79661016949154</v>
      </c>
      <c r="L75" s="17">
        <f t="shared" si="4"/>
        <v>367.79661016949154</v>
      </c>
      <c r="M75" s="9">
        <v>413</v>
      </c>
      <c r="N75" s="18">
        <f t="shared" si="5"/>
        <v>434.06299999999999</v>
      </c>
      <c r="O75" s="17">
        <f t="shared" si="6"/>
        <v>434.06299999999999</v>
      </c>
      <c r="P75" s="19">
        <f t="shared" si="7"/>
        <v>105.08474576271188</v>
      </c>
      <c r="Q75" s="20">
        <f t="shared" si="8"/>
        <v>-6.2999999999988177E-2</v>
      </c>
      <c r="R75" s="20">
        <f t="shared" si="9"/>
        <v>-1.451612903225534E-2</v>
      </c>
    </row>
    <row r="76" spans="1:18" s="12" customFormat="1" ht="36.75" customHeight="1" x14ac:dyDescent="0.25">
      <c r="A76" s="9" t="s">
        <v>132</v>
      </c>
      <c r="B76" s="15" t="s">
        <v>135</v>
      </c>
      <c r="C76" s="9" t="s">
        <v>186</v>
      </c>
      <c r="D76" s="9" t="s">
        <v>173</v>
      </c>
      <c r="E76" s="9" t="s">
        <v>35</v>
      </c>
      <c r="F76" s="17">
        <f t="shared" si="10"/>
        <v>834.38542372881363</v>
      </c>
      <c r="G76" s="17">
        <f t="shared" si="1"/>
        <v>695.32118644067805</v>
      </c>
      <c r="H76" s="17">
        <v>806.94915254237299</v>
      </c>
      <c r="I76" s="17">
        <v>793.5</v>
      </c>
      <c r="J76" s="17">
        <f t="shared" si="2"/>
        <v>806.94915254237299</v>
      </c>
      <c r="K76" s="17">
        <f t="shared" si="3"/>
        <v>672.45762711864415</v>
      </c>
      <c r="L76" s="17">
        <f t="shared" si="4"/>
        <v>672.45762711864415</v>
      </c>
      <c r="M76" s="9">
        <v>755</v>
      </c>
      <c r="N76" s="18">
        <f t="shared" si="5"/>
        <v>793.505</v>
      </c>
      <c r="O76" s="17">
        <f t="shared" si="6"/>
        <v>793.505</v>
      </c>
      <c r="P76" s="19">
        <f t="shared" si="7"/>
        <v>105.09933774834437</v>
      </c>
      <c r="Q76" s="20">
        <f t="shared" si="8"/>
        <v>-4.9999999999954525E-3</v>
      </c>
      <c r="R76" s="20">
        <f t="shared" si="9"/>
        <v>-6.301197227467489E-4</v>
      </c>
    </row>
    <row r="77" spans="1:18" s="12" customFormat="1" ht="36.75" customHeight="1" x14ac:dyDescent="0.25">
      <c r="A77" s="9" t="s">
        <v>134</v>
      </c>
      <c r="B77" s="15" t="s">
        <v>137</v>
      </c>
      <c r="C77" s="9" t="s">
        <v>186</v>
      </c>
      <c r="D77" s="9" t="s">
        <v>173</v>
      </c>
      <c r="E77" s="9" t="s">
        <v>35</v>
      </c>
      <c r="F77" s="17">
        <f t="shared" si="10"/>
        <v>117.13993220338985</v>
      </c>
      <c r="G77" s="17">
        <f t="shared" si="1"/>
        <v>97.616610169491537</v>
      </c>
      <c r="H77" s="17">
        <v>113.28813559322035</v>
      </c>
      <c r="I77" s="17">
        <v>111.4</v>
      </c>
      <c r="J77" s="17">
        <f t="shared" si="2"/>
        <v>113.28813559322035</v>
      </c>
      <c r="K77" s="17">
        <f t="shared" si="3"/>
        <v>94.406779661016955</v>
      </c>
      <c r="L77" s="17">
        <f t="shared" si="4"/>
        <v>94.406779661016955</v>
      </c>
      <c r="M77" s="9">
        <v>106</v>
      </c>
      <c r="N77" s="18">
        <f t="shared" si="5"/>
        <v>111.40599999999999</v>
      </c>
      <c r="O77" s="17">
        <f t="shared" si="6"/>
        <v>111.40599999999999</v>
      </c>
      <c r="P77" s="19">
        <f t="shared" si="7"/>
        <v>105.09433962264151</v>
      </c>
      <c r="Q77" s="20">
        <f t="shared" si="8"/>
        <v>-5.9999999999860165E-3</v>
      </c>
      <c r="R77" s="20">
        <f t="shared" si="9"/>
        <v>-5.385996409323174E-3</v>
      </c>
    </row>
    <row r="78" spans="1:18" s="12" customFormat="1" ht="36.75" customHeight="1" x14ac:dyDescent="0.25">
      <c r="A78" s="9" t="s">
        <v>136</v>
      </c>
      <c r="B78" s="15" t="s">
        <v>139</v>
      </c>
      <c r="C78" s="9" t="s">
        <v>186</v>
      </c>
      <c r="D78" s="9" t="s">
        <v>173</v>
      </c>
      <c r="E78" s="9" t="s">
        <v>35</v>
      </c>
      <c r="F78" s="17">
        <f t="shared" si="10"/>
        <v>117.13993220338985</v>
      </c>
      <c r="G78" s="17">
        <f t="shared" si="1"/>
        <v>97.616610169491537</v>
      </c>
      <c r="H78" s="17">
        <v>113.28813559322035</v>
      </c>
      <c r="I78" s="17">
        <v>111.4</v>
      </c>
      <c r="J78" s="17">
        <f t="shared" si="2"/>
        <v>113.28813559322035</v>
      </c>
      <c r="K78" s="17">
        <f t="shared" si="3"/>
        <v>94.406779661016955</v>
      </c>
      <c r="L78" s="17">
        <f t="shared" si="4"/>
        <v>94.406779661016955</v>
      </c>
      <c r="M78" s="9">
        <v>106</v>
      </c>
      <c r="N78" s="18">
        <f t="shared" si="5"/>
        <v>111.40599999999999</v>
      </c>
      <c r="O78" s="17">
        <f t="shared" si="6"/>
        <v>111.40599999999999</v>
      </c>
      <c r="P78" s="19">
        <f t="shared" si="7"/>
        <v>105.09433962264151</v>
      </c>
      <c r="Q78" s="20">
        <f t="shared" si="8"/>
        <v>-5.9999999999860165E-3</v>
      </c>
      <c r="R78" s="20">
        <f t="shared" si="9"/>
        <v>-5.385996409323174E-3</v>
      </c>
    </row>
    <row r="79" spans="1:18" s="12" customFormat="1" ht="36.75" customHeight="1" x14ac:dyDescent="0.25">
      <c r="A79" s="9" t="s">
        <v>138</v>
      </c>
      <c r="B79" s="15" t="s">
        <v>142</v>
      </c>
      <c r="C79" s="9" t="s">
        <v>186</v>
      </c>
      <c r="D79" s="9" t="s">
        <v>173</v>
      </c>
      <c r="E79" s="9" t="s">
        <v>35</v>
      </c>
      <c r="F79" s="17">
        <f t="shared" si="10"/>
        <v>165.720406779661</v>
      </c>
      <c r="G79" s="17">
        <f t="shared" si="1"/>
        <v>138.10033898305085</v>
      </c>
      <c r="H79" s="17">
        <v>160.27118644067795</v>
      </c>
      <c r="I79" s="17">
        <v>157.6</v>
      </c>
      <c r="J79" s="17">
        <f t="shared" si="2"/>
        <v>160.27118644067795</v>
      </c>
      <c r="K79" s="17">
        <f t="shared" si="3"/>
        <v>133.5593220338983</v>
      </c>
      <c r="L79" s="17">
        <f t="shared" si="4"/>
        <v>133.5593220338983</v>
      </c>
      <c r="M79" s="9">
        <v>150</v>
      </c>
      <c r="N79" s="18">
        <f t="shared" si="5"/>
        <v>157.64999999999998</v>
      </c>
      <c r="O79" s="17">
        <f t="shared" si="6"/>
        <v>157.64999999999998</v>
      </c>
      <c r="P79" s="19">
        <f t="shared" si="7"/>
        <v>105.06666666666666</v>
      </c>
      <c r="Q79" s="20">
        <f t="shared" si="8"/>
        <v>-4.9999999999982947E-2</v>
      </c>
      <c r="R79" s="20">
        <f t="shared" si="9"/>
        <v>-3.1725888324862277E-2</v>
      </c>
    </row>
    <row r="80" spans="1:18" s="12" customFormat="1" ht="36.75" customHeight="1" x14ac:dyDescent="0.25">
      <c r="A80" s="9" t="s">
        <v>140</v>
      </c>
      <c r="B80" s="15" t="s">
        <v>144</v>
      </c>
      <c r="C80" s="9" t="s">
        <v>186</v>
      </c>
      <c r="D80" s="9" t="s">
        <v>173</v>
      </c>
      <c r="E80" s="9" t="s">
        <v>35</v>
      </c>
      <c r="F80" s="17">
        <f t="shared" si="10"/>
        <v>528.28637288135599</v>
      </c>
      <c r="G80" s="17">
        <f t="shared" si="1"/>
        <v>440.23864406779666</v>
      </c>
      <c r="H80" s="17">
        <v>510.91525423728814</v>
      </c>
      <c r="I80" s="17">
        <v>502.4</v>
      </c>
      <c r="J80" s="17">
        <f t="shared" si="2"/>
        <v>510.91525423728814</v>
      </c>
      <c r="K80" s="17">
        <f t="shared" si="3"/>
        <v>425.76271186440681</v>
      </c>
      <c r="L80" s="17">
        <f t="shared" si="4"/>
        <v>425.76271186440681</v>
      </c>
      <c r="M80" s="9">
        <v>478</v>
      </c>
      <c r="N80" s="18">
        <f t="shared" si="5"/>
        <v>502.37799999999999</v>
      </c>
      <c r="O80" s="17">
        <f t="shared" si="6"/>
        <v>502.37799999999999</v>
      </c>
      <c r="P80" s="19">
        <f t="shared" si="7"/>
        <v>105.10460251046025</v>
      </c>
      <c r="Q80" s="20">
        <f t="shared" si="8"/>
        <v>2.199999999999136E-2</v>
      </c>
      <c r="R80" s="20">
        <f t="shared" si="9"/>
        <v>4.378980891718026E-3</v>
      </c>
    </row>
    <row r="81" spans="1:18" s="12" customFormat="1" ht="111.75" customHeight="1" x14ac:dyDescent="0.25">
      <c r="A81" s="9" t="s">
        <v>141</v>
      </c>
      <c r="B81" s="15" t="s">
        <v>146</v>
      </c>
      <c r="C81" s="9" t="s">
        <v>186</v>
      </c>
      <c r="D81" s="9" t="s">
        <v>173</v>
      </c>
      <c r="E81" s="9" t="s">
        <v>35</v>
      </c>
      <c r="F81" s="17">
        <f t="shared" si="10"/>
        <v>3218.1935593220342</v>
      </c>
      <c r="G81" s="17">
        <f t="shared" si="1"/>
        <v>2681.8279661016954</v>
      </c>
      <c r="H81" s="17">
        <v>3112.3728813559323</v>
      </c>
      <c r="I81" s="17">
        <v>3060.5</v>
      </c>
      <c r="J81" s="17">
        <f t="shared" si="2"/>
        <v>3112.3728813559323</v>
      </c>
      <c r="K81" s="17">
        <f t="shared" si="3"/>
        <v>2593.6440677966102</v>
      </c>
      <c r="L81" s="17">
        <f t="shared" si="4"/>
        <v>2593.6440677966102</v>
      </c>
      <c r="M81" s="9">
        <v>2912</v>
      </c>
      <c r="N81" s="18">
        <f t="shared" si="5"/>
        <v>3060.5119999999997</v>
      </c>
      <c r="O81" s="17">
        <f t="shared" si="6"/>
        <v>3060.5119999999997</v>
      </c>
      <c r="P81" s="19">
        <f t="shared" si="7"/>
        <v>105.09958791208791</v>
      </c>
      <c r="Q81" s="20">
        <f t="shared" si="8"/>
        <v>-1.1999999999716238E-2</v>
      </c>
      <c r="R81" s="20">
        <f t="shared" si="9"/>
        <v>-3.9209279528561468E-4</v>
      </c>
    </row>
    <row r="82" spans="1:18" s="12" customFormat="1" ht="111.75" customHeight="1" x14ac:dyDescent="0.25">
      <c r="A82" s="9" t="s">
        <v>143</v>
      </c>
      <c r="B82" s="15" t="s">
        <v>148</v>
      </c>
      <c r="C82" s="9" t="s">
        <v>186</v>
      </c>
      <c r="D82" s="9" t="s">
        <v>173</v>
      </c>
      <c r="E82" s="9" t="s">
        <v>35</v>
      </c>
      <c r="F82" s="17">
        <f t="shared" si="10"/>
        <v>2175.6061016949152</v>
      </c>
      <c r="G82" s="17">
        <f t="shared" si="1"/>
        <v>1813.0050847457628</v>
      </c>
      <c r="H82" s="17">
        <v>2104.0677966101694</v>
      </c>
      <c r="I82" s="17">
        <v>2069</v>
      </c>
      <c r="J82" s="17">
        <f t="shared" si="2"/>
        <v>2104.0677966101694</v>
      </c>
      <c r="K82" s="17">
        <f t="shared" si="3"/>
        <v>1753.3898305084745</v>
      </c>
      <c r="L82" s="17">
        <f t="shared" si="4"/>
        <v>1753.3898305084747</v>
      </c>
      <c r="M82" s="9">
        <v>1969</v>
      </c>
      <c r="N82" s="18">
        <f t="shared" si="5"/>
        <v>2069.4189999999999</v>
      </c>
      <c r="O82" s="17">
        <f t="shared" si="6"/>
        <v>2069.4189999999999</v>
      </c>
      <c r="P82" s="19">
        <f t="shared" si="7"/>
        <v>105.07872016251905</v>
      </c>
      <c r="Q82" s="20">
        <f t="shared" si="8"/>
        <v>-0.41899999999986903</v>
      </c>
      <c r="R82" s="20">
        <f t="shared" si="9"/>
        <v>-2.0251329144507928E-2</v>
      </c>
    </row>
    <row r="83" spans="1:18" s="12" customFormat="1" ht="111.75" customHeight="1" x14ac:dyDescent="0.25">
      <c r="A83" s="9" t="s">
        <v>145</v>
      </c>
      <c r="B83" s="15" t="s">
        <v>150</v>
      </c>
      <c r="C83" s="9" t="s">
        <v>186</v>
      </c>
      <c r="D83" s="9" t="s">
        <v>173</v>
      </c>
      <c r="E83" s="9" t="s">
        <v>151</v>
      </c>
      <c r="F83" s="17">
        <f t="shared" si="10"/>
        <v>3215.5647457627119</v>
      </c>
      <c r="G83" s="17">
        <f t="shared" si="1"/>
        <v>2679.6372881355933</v>
      </c>
      <c r="H83" s="17">
        <v>3109.8305084745762</v>
      </c>
      <c r="I83" s="17">
        <v>3058</v>
      </c>
      <c r="J83" s="17">
        <f t="shared" si="2"/>
        <v>3109.8305084745762</v>
      </c>
      <c r="K83" s="17">
        <f t="shared" si="3"/>
        <v>2591.5254237288136</v>
      </c>
      <c r="L83" s="17">
        <f t="shared" si="4"/>
        <v>2591.5254237288136</v>
      </c>
      <c r="M83" s="9">
        <v>2910</v>
      </c>
      <c r="N83" s="18">
        <f t="shared" si="5"/>
        <v>3058.41</v>
      </c>
      <c r="O83" s="17">
        <f t="shared" si="6"/>
        <v>3058.41</v>
      </c>
      <c r="P83" s="19">
        <f t="shared" si="7"/>
        <v>105.08591065292097</v>
      </c>
      <c r="Q83" s="20">
        <f t="shared" si="8"/>
        <v>-0.40999999999985448</v>
      </c>
      <c r="R83" s="20">
        <f t="shared" si="9"/>
        <v>-1.3407455853494262E-2</v>
      </c>
    </row>
    <row r="84" spans="1:18" s="12" customFormat="1" ht="111.75" customHeight="1" x14ac:dyDescent="0.25">
      <c r="A84" s="9" t="s">
        <v>147</v>
      </c>
      <c r="B84" s="15" t="s">
        <v>153</v>
      </c>
      <c r="C84" s="9" t="s">
        <v>186</v>
      </c>
      <c r="D84" s="9" t="s">
        <v>173</v>
      </c>
      <c r="E84" s="9" t="s">
        <v>35</v>
      </c>
      <c r="F84" s="17">
        <f t="shared" si="10"/>
        <v>2246.0583050847458</v>
      </c>
      <c r="G84" s="17">
        <f t="shared" si="1"/>
        <v>1871.7152542372883</v>
      </c>
      <c r="H84" s="17">
        <v>2172.2033898305085</v>
      </c>
      <c r="I84" s="17">
        <v>2136</v>
      </c>
      <c r="J84" s="17">
        <f t="shared" si="2"/>
        <v>2172.2033898305085</v>
      </c>
      <c r="K84" s="17">
        <f t="shared" si="3"/>
        <v>1810.1694915254238</v>
      </c>
      <c r="L84" s="17">
        <f t="shared" si="4"/>
        <v>1810.1694915254238</v>
      </c>
      <c r="M84" s="9">
        <v>2032</v>
      </c>
      <c r="N84" s="18">
        <f t="shared" si="5"/>
        <v>2135.6320000000001</v>
      </c>
      <c r="O84" s="17">
        <f t="shared" si="6"/>
        <v>2135.6320000000001</v>
      </c>
      <c r="P84" s="19">
        <f t="shared" si="7"/>
        <v>105.11811023622046</v>
      </c>
      <c r="Q84" s="20">
        <f t="shared" si="8"/>
        <v>0.36799999999993815</v>
      </c>
      <c r="R84" s="20">
        <f t="shared" si="9"/>
        <v>1.7228464419472761E-2</v>
      </c>
    </row>
    <row r="85" spans="1:18" s="12" customFormat="1" ht="111.75" customHeight="1" x14ac:dyDescent="0.25">
      <c r="A85" s="9" t="s">
        <v>149</v>
      </c>
      <c r="B85" s="15" t="s">
        <v>155</v>
      </c>
      <c r="C85" s="9" t="s">
        <v>186</v>
      </c>
      <c r="D85" s="9" t="s">
        <v>173</v>
      </c>
      <c r="E85" s="9" t="s">
        <v>35</v>
      </c>
      <c r="F85" s="17">
        <f t="shared" si="10"/>
        <v>2681.3898305084749</v>
      </c>
      <c r="G85" s="17">
        <f t="shared" si="1"/>
        <v>2234.4915254237294</v>
      </c>
      <c r="H85" s="17">
        <v>2593.2203389830511</v>
      </c>
      <c r="I85" s="17">
        <v>2550</v>
      </c>
      <c r="J85" s="17">
        <f t="shared" si="2"/>
        <v>2593.2203389830511</v>
      </c>
      <c r="K85" s="17">
        <f t="shared" si="3"/>
        <v>2161.0169491525426</v>
      </c>
      <c r="L85" s="17">
        <f t="shared" si="4"/>
        <v>2161.0169491525426</v>
      </c>
      <c r="M85" s="9">
        <v>2426</v>
      </c>
      <c r="N85" s="18">
        <f t="shared" si="5"/>
        <v>2549.7259999999997</v>
      </c>
      <c r="O85" s="17">
        <f t="shared" si="6"/>
        <v>2549.7259999999997</v>
      </c>
      <c r="P85" s="19">
        <f t="shared" si="7"/>
        <v>105.11129431162406</v>
      </c>
      <c r="Q85" s="20">
        <f t="shared" si="8"/>
        <v>0.27400000000034197</v>
      </c>
      <c r="R85" s="20">
        <f t="shared" si="9"/>
        <v>1.0745098039229097E-2</v>
      </c>
    </row>
    <row r="86" spans="1:18" s="12" customFormat="1" ht="111.75" customHeight="1" x14ac:dyDescent="0.25">
      <c r="A86" s="9" t="s">
        <v>152</v>
      </c>
      <c r="B86" s="15" t="s">
        <v>157</v>
      </c>
      <c r="C86" s="9" t="s">
        <v>186</v>
      </c>
      <c r="D86" s="9" t="s">
        <v>173</v>
      </c>
      <c r="E86" s="9" t="s">
        <v>35</v>
      </c>
      <c r="F86" s="17">
        <f t="shared" si="10"/>
        <v>1639.3281355932204</v>
      </c>
      <c r="G86" s="17">
        <f t="shared" si="1"/>
        <v>1366.1067796610171</v>
      </c>
      <c r="H86" s="17">
        <v>1585.4237288135594</v>
      </c>
      <c r="I86" s="17">
        <v>1559</v>
      </c>
      <c r="J86" s="17">
        <f t="shared" si="2"/>
        <v>1585.4237288135594</v>
      </c>
      <c r="K86" s="17">
        <f t="shared" si="3"/>
        <v>1321.1864406779662</v>
      </c>
      <c r="L86" s="17">
        <f t="shared" si="4"/>
        <v>1321.1864406779662</v>
      </c>
      <c r="M86" s="9">
        <v>1483</v>
      </c>
      <c r="N86" s="18">
        <f t="shared" si="5"/>
        <v>1558.6329999999998</v>
      </c>
      <c r="O86" s="17">
        <f t="shared" si="6"/>
        <v>1558.6329999999998</v>
      </c>
      <c r="P86" s="19">
        <f t="shared" si="7"/>
        <v>105.12474713418747</v>
      </c>
      <c r="Q86" s="20">
        <f t="shared" si="8"/>
        <v>0.36700000000018917</v>
      </c>
      <c r="R86" s="20">
        <f t="shared" si="9"/>
        <v>2.3540731237985193E-2</v>
      </c>
    </row>
    <row r="87" spans="1:18" s="12" customFormat="1" ht="111.75" customHeight="1" x14ac:dyDescent="0.25">
      <c r="A87" s="9" t="s">
        <v>154</v>
      </c>
      <c r="B87" s="15" t="s">
        <v>159</v>
      </c>
      <c r="C87" s="9" t="s">
        <v>186</v>
      </c>
      <c r="D87" s="9" t="s">
        <v>173</v>
      </c>
      <c r="E87" s="9" t="s">
        <v>35</v>
      </c>
      <c r="F87" s="17">
        <f t="shared" si="10"/>
        <v>2678.2352542372878</v>
      </c>
      <c r="G87" s="17">
        <f t="shared" si="1"/>
        <v>2231.8627118644067</v>
      </c>
      <c r="H87" s="17">
        <v>2590.1694915254234</v>
      </c>
      <c r="I87" s="17">
        <v>2547</v>
      </c>
      <c r="J87" s="17">
        <f t="shared" si="2"/>
        <v>2590.1694915254234</v>
      </c>
      <c r="K87" s="17">
        <f t="shared" si="3"/>
        <v>2158.4745762711864</v>
      </c>
      <c r="L87" s="17">
        <f t="shared" si="4"/>
        <v>2158.4745762711864</v>
      </c>
      <c r="M87" s="9">
        <v>2423</v>
      </c>
      <c r="N87" s="18">
        <f t="shared" si="5"/>
        <v>2546.5729999999999</v>
      </c>
      <c r="O87" s="17">
        <f t="shared" si="6"/>
        <v>2546.5729999999999</v>
      </c>
      <c r="P87" s="19">
        <f t="shared" si="7"/>
        <v>105.11762278167561</v>
      </c>
      <c r="Q87" s="20">
        <f t="shared" si="8"/>
        <v>0.42700000000013461</v>
      </c>
      <c r="R87" s="20">
        <f t="shared" si="9"/>
        <v>1.6764821358466221E-2</v>
      </c>
    </row>
    <row r="88" spans="1:18" s="12" customFormat="1" ht="105.75" customHeight="1" x14ac:dyDescent="0.25">
      <c r="A88" s="9" t="s">
        <v>156</v>
      </c>
      <c r="B88" s="15" t="s">
        <v>161</v>
      </c>
      <c r="C88" s="9" t="s">
        <v>186</v>
      </c>
      <c r="D88" s="9" t="s">
        <v>173</v>
      </c>
      <c r="E88" s="9" t="s">
        <v>35</v>
      </c>
      <c r="F88" s="17">
        <f t="shared" si="10"/>
        <v>1713.9864406779661</v>
      </c>
      <c r="G88" s="17">
        <f t="shared" si="1"/>
        <v>1428.3220338983051</v>
      </c>
      <c r="H88" s="17">
        <v>1657.6271186440679</v>
      </c>
      <c r="I88" s="17">
        <v>1630</v>
      </c>
      <c r="J88" s="17">
        <f t="shared" si="2"/>
        <v>1657.6271186440679</v>
      </c>
      <c r="K88" s="17">
        <f t="shared" si="3"/>
        <v>1381.35593220339</v>
      </c>
      <c r="L88" s="17">
        <f t="shared" si="4"/>
        <v>1381.35593220339</v>
      </c>
      <c r="M88" s="9">
        <v>1551</v>
      </c>
      <c r="N88" s="18">
        <f t="shared" si="5"/>
        <v>1630.1009999999999</v>
      </c>
      <c r="O88" s="17">
        <f t="shared" si="6"/>
        <v>1630.1009999999999</v>
      </c>
      <c r="P88" s="19">
        <f t="shared" si="7"/>
        <v>105.09348807221149</v>
      </c>
      <c r="Q88" s="20">
        <f t="shared" si="8"/>
        <v>-0.1009999999998854</v>
      </c>
      <c r="R88" s="20">
        <f t="shared" si="9"/>
        <v>-6.1963190183978775E-3</v>
      </c>
    </row>
    <row r="89" spans="1:18" s="12" customFormat="1" ht="89.25" customHeight="1" x14ac:dyDescent="0.25">
      <c r="A89" s="9" t="s">
        <v>158</v>
      </c>
      <c r="B89" s="15" t="s">
        <v>179</v>
      </c>
      <c r="C89" s="9" t="s">
        <v>186</v>
      </c>
      <c r="D89" s="9" t="s">
        <v>173</v>
      </c>
      <c r="E89" s="9" t="s">
        <v>163</v>
      </c>
      <c r="F89" s="17">
        <f t="shared" si="10"/>
        <v>98.317627118644069</v>
      </c>
      <c r="G89" s="17">
        <f t="shared" si="1"/>
        <v>81.931355932203388</v>
      </c>
      <c r="H89" s="17">
        <v>95.084745762711862</v>
      </c>
      <c r="I89" s="17">
        <v>93.5</v>
      </c>
      <c r="J89" s="17">
        <f t="shared" si="2"/>
        <v>95.084745762711862</v>
      </c>
      <c r="K89" s="17">
        <f t="shared" si="3"/>
        <v>79.237288135593218</v>
      </c>
      <c r="L89" s="17">
        <f t="shared" si="4"/>
        <v>79.237288135593218</v>
      </c>
      <c r="M89" s="9">
        <v>89</v>
      </c>
      <c r="N89" s="18">
        <f t="shared" si="5"/>
        <v>93.538999999999987</v>
      </c>
      <c r="O89" s="17">
        <f t="shared" si="6"/>
        <v>93.538999999999987</v>
      </c>
      <c r="P89" s="19">
        <f t="shared" si="7"/>
        <v>105.0561797752809</v>
      </c>
      <c r="Q89" s="20">
        <f t="shared" si="8"/>
        <v>-3.8999999999987267E-2</v>
      </c>
      <c r="R89" s="20">
        <f t="shared" si="9"/>
        <v>-4.1711229946510442E-2</v>
      </c>
    </row>
    <row r="90" spans="1:18" s="12" customFormat="1" ht="102" customHeight="1" x14ac:dyDescent="0.25">
      <c r="A90" s="9" t="s">
        <v>160</v>
      </c>
      <c r="B90" s="15" t="s">
        <v>177</v>
      </c>
      <c r="C90" s="9" t="s">
        <v>186</v>
      </c>
      <c r="D90" s="9" t="s">
        <v>173</v>
      </c>
      <c r="E90" s="9" t="s">
        <v>163</v>
      </c>
      <c r="F90" s="17">
        <f t="shared" si="10"/>
        <v>243.1126779661017</v>
      </c>
      <c r="G90" s="17">
        <f t="shared" si="1"/>
        <v>202.59389830508476</v>
      </c>
      <c r="H90" s="17">
        <v>235.11864406779659</v>
      </c>
      <c r="I90" s="17">
        <v>231.2</v>
      </c>
      <c r="J90" s="17">
        <f t="shared" si="2"/>
        <v>235.11864406779659</v>
      </c>
      <c r="K90" s="17">
        <f t="shared" si="3"/>
        <v>195.93220338983051</v>
      </c>
      <c r="L90" s="17">
        <f t="shared" si="4"/>
        <v>195.93220338983051</v>
      </c>
      <c r="M90" s="9">
        <v>220</v>
      </c>
      <c r="N90" s="18">
        <f t="shared" si="5"/>
        <v>231.22</v>
      </c>
      <c r="O90" s="17">
        <f t="shared" si="6"/>
        <v>231.22</v>
      </c>
      <c r="P90" s="19">
        <f t="shared" si="7"/>
        <v>105.09090909090908</v>
      </c>
      <c r="Q90" s="20">
        <f t="shared" si="8"/>
        <v>-2.0000000000010232E-2</v>
      </c>
      <c r="R90" s="20">
        <f t="shared" si="9"/>
        <v>-8.6505190311462945E-3</v>
      </c>
    </row>
    <row r="91" spans="1:18" s="12" customFormat="1" ht="130.5" customHeight="1" x14ac:dyDescent="0.25">
      <c r="A91" s="9" t="s">
        <v>162</v>
      </c>
      <c r="B91" s="15" t="s">
        <v>176</v>
      </c>
      <c r="C91" s="9" t="s">
        <v>186</v>
      </c>
      <c r="D91" s="9" t="s">
        <v>173</v>
      </c>
      <c r="E91" s="9" t="s">
        <v>163</v>
      </c>
      <c r="F91" s="17">
        <f t="shared" ref="F91:F97" si="11">H91*1.034</f>
        <v>439.85308474576271</v>
      </c>
      <c r="G91" s="17">
        <f t="shared" si="1"/>
        <v>366.54423728813561</v>
      </c>
      <c r="H91" s="17">
        <v>425.38983050847457</v>
      </c>
      <c r="I91" s="17">
        <v>418.3</v>
      </c>
      <c r="J91" s="17">
        <f t="shared" si="2"/>
        <v>425.38983050847457</v>
      </c>
      <c r="K91" s="17">
        <f t="shared" si="3"/>
        <v>354.49152542372883</v>
      </c>
      <c r="L91" s="17">
        <f t="shared" si="4"/>
        <v>354.49152542372883</v>
      </c>
      <c r="M91" s="9">
        <v>398</v>
      </c>
      <c r="N91" s="18">
        <f t="shared" si="5"/>
        <v>418.298</v>
      </c>
      <c r="O91" s="17">
        <f t="shared" si="6"/>
        <v>418.298</v>
      </c>
      <c r="P91" s="19">
        <f t="shared" si="7"/>
        <v>105.10050251256283</v>
      </c>
      <c r="Q91" s="20">
        <f t="shared" si="8"/>
        <v>2.0000000000095497E-3</v>
      </c>
      <c r="R91" s="20">
        <f t="shared" si="9"/>
        <v>4.781257470737628E-4</v>
      </c>
    </row>
    <row r="92" spans="1:18" s="12" customFormat="1" ht="138" customHeight="1" x14ac:dyDescent="0.25">
      <c r="A92" s="16" t="s">
        <v>185</v>
      </c>
      <c r="B92" s="15" t="s">
        <v>178</v>
      </c>
      <c r="C92" s="9" t="s">
        <v>186</v>
      </c>
      <c r="D92" s="9" t="s">
        <v>173</v>
      </c>
      <c r="E92" s="9" t="s">
        <v>163</v>
      </c>
      <c r="F92" s="17">
        <f t="shared" si="11"/>
        <v>439.85308474576271</v>
      </c>
      <c r="G92" s="17">
        <f t="shared" ref="G92:G97" si="12">F92/1.2</f>
        <v>366.54423728813561</v>
      </c>
      <c r="H92" s="17">
        <v>425.38983050847457</v>
      </c>
      <c r="I92" s="17">
        <v>418.3</v>
      </c>
      <c r="J92" s="17">
        <f t="shared" ref="J92:J97" si="13">L92*1.2</f>
        <v>425.38983050847457</v>
      </c>
      <c r="K92" s="17">
        <f t="shared" ref="K92:K97" si="14">J92/1.2</f>
        <v>354.49152542372883</v>
      </c>
      <c r="L92" s="17">
        <f t="shared" ref="L92:L97" si="15">I92/1.18</f>
        <v>354.49152542372883</v>
      </c>
      <c r="M92" s="9">
        <v>398</v>
      </c>
      <c r="N92" s="18">
        <f t="shared" ref="N92:N97" si="16">M92*1.051</f>
        <v>418.298</v>
      </c>
      <c r="O92" s="17">
        <f t="shared" ref="O92:O97" si="17">M92*1.051</f>
        <v>418.298</v>
      </c>
      <c r="P92" s="19">
        <f t="shared" ref="P92:P97" si="18">I92/M92*100</f>
        <v>105.10050251256283</v>
      </c>
      <c r="Q92" s="20">
        <f t="shared" ref="Q92:Q97" si="19">I92-O92</f>
        <v>2.0000000000095497E-3</v>
      </c>
      <c r="R92" s="20">
        <f t="shared" ref="R92:R97" si="20">Q92/I92*100</f>
        <v>4.781257470737628E-4</v>
      </c>
    </row>
    <row r="93" spans="1:18" s="12" customFormat="1" ht="119.25" customHeight="1" x14ac:dyDescent="0.25">
      <c r="A93" s="9" t="s">
        <v>164</v>
      </c>
      <c r="B93" s="15" t="s">
        <v>187</v>
      </c>
      <c r="C93" s="9" t="s">
        <v>186</v>
      </c>
      <c r="D93" s="9" t="s">
        <v>173</v>
      </c>
      <c r="E93" s="9" t="s">
        <v>35</v>
      </c>
      <c r="F93" s="17">
        <f t="shared" si="11"/>
        <v>1425.8684745762712</v>
      </c>
      <c r="G93" s="17">
        <f t="shared" si="12"/>
        <v>1188.2237288135593</v>
      </c>
      <c r="H93" s="17">
        <v>1378.9830508474577</v>
      </c>
      <c r="I93" s="17">
        <v>1356</v>
      </c>
      <c r="J93" s="17">
        <f t="shared" si="13"/>
        <v>1378.9830508474577</v>
      </c>
      <c r="K93" s="17">
        <f t="shared" si="14"/>
        <v>1149.1525423728815</v>
      </c>
      <c r="L93" s="17">
        <f t="shared" si="15"/>
        <v>1149.1525423728815</v>
      </c>
      <c r="M93" s="9">
        <v>1290</v>
      </c>
      <c r="N93" s="18">
        <f t="shared" si="16"/>
        <v>1355.79</v>
      </c>
      <c r="O93" s="17">
        <f t="shared" si="17"/>
        <v>1355.79</v>
      </c>
      <c r="P93" s="19">
        <f t="shared" si="18"/>
        <v>105.11627906976744</v>
      </c>
      <c r="Q93" s="20">
        <f t="shared" si="19"/>
        <v>0.21000000000003638</v>
      </c>
      <c r="R93" s="20">
        <f t="shared" si="20"/>
        <v>1.5486725663719498E-2</v>
      </c>
    </row>
    <row r="94" spans="1:18" s="12" customFormat="1" ht="75.75" customHeight="1" x14ac:dyDescent="0.25">
      <c r="A94" s="9" t="s">
        <v>165</v>
      </c>
      <c r="B94" s="15" t="s">
        <v>188</v>
      </c>
      <c r="C94" s="9" t="s">
        <v>186</v>
      </c>
      <c r="D94" s="9" t="s">
        <v>173</v>
      </c>
      <c r="E94" s="9" t="s">
        <v>35</v>
      </c>
      <c r="F94" s="17">
        <f t="shared" si="11"/>
        <v>169.08528813559323</v>
      </c>
      <c r="G94" s="17">
        <f t="shared" si="12"/>
        <v>140.90440677966103</v>
      </c>
      <c r="H94" s="17">
        <v>163.52542372881356</v>
      </c>
      <c r="I94" s="17">
        <v>160.80000000000001</v>
      </c>
      <c r="J94" s="17">
        <f t="shared" si="13"/>
        <v>163.52542372881356</v>
      </c>
      <c r="K94" s="17">
        <f t="shared" si="14"/>
        <v>136.27118644067798</v>
      </c>
      <c r="L94" s="17">
        <f t="shared" si="15"/>
        <v>136.27118644067798</v>
      </c>
      <c r="M94" s="9">
        <v>153</v>
      </c>
      <c r="N94" s="18">
        <f t="shared" si="16"/>
        <v>160.803</v>
      </c>
      <c r="O94" s="17">
        <f t="shared" si="17"/>
        <v>160.803</v>
      </c>
      <c r="P94" s="19">
        <f t="shared" si="18"/>
        <v>105.09803921568628</v>
      </c>
      <c r="Q94" s="20">
        <f t="shared" si="19"/>
        <v>-2.9999999999859028E-3</v>
      </c>
      <c r="R94" s="20">
        <f t="shared" si="20"/>
        <v>-1.8656716417822777E-3</v>
      </c>
    </row>
    <row r="95" spans="1:18" s="12" customFormat="1" ht="75.75" customHeight="1" x14ac:dyDescent="0.25">
      <c r="A95" s="9" t="s">
        <v>166</v>
      </c>
      <c r="B95" s="15" t="s">
        <v>189</v>
      </c>
      <c r="C95" s="9" t="s">
        <v>186</v>
      </c>
      <c r="D95" s="9" t="s">
        <v>173</v>
      </c>
      <c r="E95" s="9" t="s">
        <v>35</v>
      </c>
      <c r="F95" s="17">
        <f t="shared" si="11"/>
        <v>121.55633898305085</v>
      </c>
      <c r="G95" s="17">
        <f t="shared" si="12"/>
        <v>101.29694915254238</v>
      </c>
      <c r="H95" s="17">
        <v>117.5593220338983</v>
      </c>
      <c r="I95" s="17">
        <v>115.6</v>
      </c>
      <c r="J95" s="17">
        <f t="shared" si="13"/>
        <v>117.5593220338983</v>
      </c>
      <c r="K95" s="17">
        <f t="shared" si="14"/>
        <v>97.966101694915253</v>
      </c>
      <c r="L95" s="17">
        <f t="shared" si="15"/>
        <v>97.966101694915253</v>
      </c>
      <c r="M95" s="9">
        <v>110</v>
      </c>
      <c r="N95" s="18">
        <f t="shared" si="16"/>
        <v>115.61</v>
      </c>
      <c r="O95" s="17">
        <f t="shared" si="17"/>
        <v>115.61</v>
      </c>
      <c r="P95" s="19">
        <f t="shared" si="18"/>
        <v>105.09090909090908</v>
      </c>
      <c r="Q95" s="20">
        <f t="shared" si="19"/>
        <v>-1.0000000000005116E-2</v>
      </c>
      <c r="R95" s="20">
        <f t="shared" si="20"/>
        <v>-8.6505190311462945E-3</v>
      </c>
    </row>
    <row r="96" spans="1:18" ht="79.5" customHeight="1" x14ac:dyDescent="0.25">
      <c r="A96" s="9" t="s">
        <v>167</v>
      </c>
      <c r="B96" s="15" t="s">
        <v>168</v>
      </c>
      <c r="C96" s="9" t="s">
        <v>11</v>
      </c>
      <c r="D96" s="9" t="s">
        <v>173</v>
      </c>
      <c r="E96" s="9" t="s">
        <v>169</v>
      </c>
      <c r="F96" s="17">
        <f t="shared" si="11"/>
        <v>0.24311267796610167</v>
      </c>
      <c r="G96" s="17">
        <f t="shared" si="12"/>
        <v>0.20259389830508473</v>
      </c>
      <c r="H96" s="17">
        <v>0.23511864406779659</v>
      </c>
      <c r="I96" s="17">
        <v>0.23119999999999999</v>
      </c>
      <c r="J96" s="17">
        <f t="shared" si="13"/>
        <v>0.23511864406779659</v>
      </c>
      <c r="K96" s="17">
        <f t="shared" si="14"/>
        <v>0.1959322033898305</v>
      </c>
      <c r="L96" s="17">
        <f t="shared" si="15"/>
        <v>0.1959322033898305</v>
      </c>
      <c r="M96" s="9">
        <v>0.22</v>
      </c>
      <c r="N96" s="18">
        <f t="shared" si="16"/>
        <v>0.23121999999999998</v>
      </c>
      <c r="O96" s="21">
        <f t="shared" si="17"/>
        <v>0.23121999999999998</v>
      </c>
      <c r="P96" s="19">
        <f t="shared" si="18"/>
        <v>105.09090909090908</v>
      </c>
      <c r="Q96" s="20">
        <f t="shared" si="19"/>
        <v>-1.9999999999992246E-5</v>
      </c>
      <c r="R96" s="20">
        <f t="shared" si="20"/>
        <v>-8.650519031138516E-3</v>
      </c>
    </row>
    <row r="97" spans="1:18" ht="302.25" customHeight="1" x14ac:dyDescent="0.25">
      <c r="A97" s="9" t="s">
        <v>170</v>
      </c>
      <c r="B97" s="22" t="s">
        <v>171</v>
      </c>
      <c r="C97" s="9" t="s">
        <v>28</v>
      </c>
      <c r="D97" s="9" t="s">
        <v>173</v>
      </c>
      <c r="E97" s="9" t="s">
        <v>172</v>
      </c>
      <c r="F97" s="17">
        <f t="shared" si="11"/>
        <v>5512.0962711864413</v>
      </c>
      <c r="G97" s="17">
        <f t="shared" si="12"/>
        <v>4593.4135593220344</v>
      </c>
      <c r="H97" s="17">
        <v>5330.8474576271192</v>
      </c>
      <c r="I97" s="17">
        <v>5242</v>
      </c>
      <c r="J97" s="17">
        <f t="shared" si="13"/>
        <v>5330.8474576271192</v>
      </c>
      <c r="K97" s="17">
        <f t="shared" si="14"/>
        <v>4442.3728813559328</v>
      </c>
      <c r="L97" s="17">
        <f t="shared" si="15"/>
        <v>4442.3728813559328</v>
      </c>
      <c r="M97" s="9">
        <v>4988</v>
      </c>
      <c r="N97" s="18">
        <f t="shared" si="16"/>
        <v>5242.3879999999999</v>
      </c>
      <c r="O97" s="17">
        <f t="shared" si="17"/>
        <v>5242.3879999999999</v>
      </c>
      <c r="P97" s="19">
        <f t="shared" si="18"/>
        <v>105.09222133119486</v>
      </c>
      <c r="Q97" s="20">
        <f t="shared" si="19"/>
        <v>-0.38799999999991996</v>
      </c>
      <c r="R97" s="20">
        <f t="shared" si="20"/>
        <v>-7.4017550553208689E-3</v>
      </c>
    </row>
    <row r="98" spans="1:18" x14ac:dyDescent="0.25">
      <c r="A98" s="8"/>
    </row>
    <row r="99" spans="1:18" s="23" customFormat="1" x14ac:dyDescent="0.3">
      <c r="A99" s="25" t="s">
        <v>200</v>
      </c>
      <c r="B99" s="26"/>
      <c r="C99" s="26"/>
      <c r="E99" s="27" t="s">
        <v>201</v>
      </c>
      <c r="F99" s="28"/>
    </row>
    <row r="100" spans="1:18" x14ac:dyDescent="0.25">
      <c r="B100" s="24"/>
      <c r="C100" s="24"/>
      <c r="D100" s="24"/>
    </row>
    <row r="101" spans="1:18" x14ac:dyDescent="0.25">
      <c r="B101" s="24"/>
      <c r="C101" s="24"/>
      <c r="D101" s="24"/>
    </row>
    <row r="102" spans="1:18" ht="16.5" customHeight="1" x14ac:dyDescent="0.25">
      <c r="A102" s="8"/>
      <c r="B102" s="24"/>
      <c r="C102" s="24"/>
      <c r="D102" s="24"/>
      <c r="E102" s="24"/>
      <c r="F102" s="24"/>
      <c r="G102" s="24"/>
      <c r="H102" s="24"/>
      <c r="I102" s="24"/>
      <c r="J102" s="24"/>
      <c r="K102" s="24"/>
      <c r="L102" s="24"/>
      <c r="M102" s="24"/>
      <c r="N102" s="24"/>
      <c r="O102" s="24"/>
      <c r="P102" s="24"/>
    </row>
    <row r="103" spans="1:18" x14ac:dyDescent="0.25">
      <c r="B103" s="24"/>
      <c r="C103" s="24"/>
      <c r="D103" s="24"/>
    </row>
    <row r="104" spans="1:18" x14ac:dyDescent="0.25">
      <c r="B104" s="24"/>
      <c r="C104" s="24"/>
      <c r="D104" s="24"/>
    </row>
    <row r="105" spans="1:18" ht="16.5" customHeight="1" x14ac:dyDescent="0.25">
      <c r="A105" s="8"/>
      <c r="B105" s="24"/>
      <c r="C105" s="24"/>
      <c r="D105" s="24"/>
    </row>
    <row r="106" spans="1:18" x14ac:dyDescent="0.25">
      <c r="B106" s="24"/>
      <c r="C106" s="24"/>
      <c r="D106" s="24"/>
    </row>
    <row r="112" spans="1:18" s="12" customFormat="1" x14ac:dyDescent="0.25">
      <c r="B112" s="8"/>
    </row>
    <row r="113" spans="2:2" s="12" customFormat="1" x14ac:dyDescent="0.25">
      <c r="B113" s="8"/>
    </row>
  </sheetData>
  <mergeCells count="11">
    <mergeCell ref="A99:C99"/>
    <mergeCell ref="E99:F99"/>
    <mergeCell ref="A7:F7"/>
    <mergeCell ref="D4:F4"/>
    <mergeCell ref="B5:F5"/>
    <mergeCell ref="B6:F6"/>
    <mergeCell ref="A11:I11"/>
    <mergeCell ref="A12:I12"/>
    <mergeCell ref="A24:I24"/>
    <mergeCell ref="B26:E26"/>
    <mergeCell ref="A8:F8"/>
  </mergeCells>
  <pageMargins left="0.78740157480314965" right="0.39370078740157483" top="0.78740157480314965" bottom="0.78740157480314965" header="0.19685039370078741" footer="0.19685039370078741"/>
  <pageSetup paperSize="9" scale="65" fitToHeight="3" orientation="portrait" r:id="rId1"/>
  <headerFooter differentFirst="1">
    <oddHeader>&amp;C&amp;P</oddHeader>
  </headerFooter>
  <colBreaks count="1" manualBreakCount="1">
    <brk id="6" max="99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Н.И.лист согл на 2020 г </vt:lpstr>
      <vt:lpstr>'Н.И.лист согл на 2020 г 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klebanova</dc:creator>
  <cp:lastModifiedBy>Ким Екатерина Игоревна</cp:lastModifiedBy>
  <cp:lastPrinted>2019-08-16T07:21:29Z</cp:lastPrinted>
  <dcterms:created xsi:type="dcterms:W3CDTF">2016-07-01T12:26:14Z</dcterms:created>
  <dcterms:modified xsi:type="dcterms:W3CDTF">2019-09-16T14:00:28Z</dcterms:modified>
</cp:coreProperties>
</file>